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Лист1" sheetId="1" r:id="rId1"/>
    <sheet name="Лист2" sheetId="2" r:id="rId2"/>
  </sheets>
  <definedNames>
    <definedName name="_GoBack2" localSheetId="0">NA()</definedName>
    <definedName name="_xlnm.Print_Area" localSheetId="0">Лист1!$A$2:$N$506</definedName>
  </definedNames>
  <calcPr calcId="162913"/>
</workbook>
</file>

<file path=xl/calcChain.xml><?xml version="1.0" encoding="utf-8"?>
<calcChain xmlns="http://schemas.openxmlformats.org/spreadsheetml/2006/main">
  <c r="J41" i="2" l="1"/>
  <c r="I41" i="2"/>
  <c r="F41" i="2"/>
  <c r="E41" i="2"/>
  <c r="B41" i="2"/>
  <c r="I40" i="2"/>
  <c r="H40" i="2"/>
  <c r="E40" i="2"/>
  <c r="L39" i="2"/>
  <c r="L40" i="2" s="1"/>
  <c r="K39" i="2"/>
  <c r="K40" i="2" s="1"/>
  <c r="J39" i="2"/>
  <c r="J40" i="2" s="1"/>
  <c r="I39" i="2"/>
  <c r="H39" i="2"/>
  <c r="G39" i="2"/>
  <c r="G40" i="2" s="1"/>
  <c r="F39" i="2"/>
  <c r="F40" i="2" s="1"/>
  <c r="E39" i="2"/>
  <c r="D39" i="2"/>
  <c r="D40" i="2" s="1"/>
  <c r="C39" i="2"/>
  <c r="C40" i="2" s="1"/>
  <c r="B39" i="2"/>
  <c r="B40" i="2" s="1"/>
  <c r="K38" i="2"/>
  <c r="J38" i="2"/>
  <c r="G38" i="2"/>
  <c r="F38" i="2"/>
  <c r="C38" i="2"/>
  <c r="B38" i="2"/>
  <c r="M37" i="2"/>
  <c r="F37" i="2"/>
  <c r="I36" i="2"/>
  <c r="L35" i="2"/>
  <c r="K35" i="2"/>
  <c r="J35" i="2"/>
  <c r="I35" i="2"/>
  <c r="H35" i="2"/>
  <c r="G35" i="2"/>
  <c r="F35" i="2"/>
  <c r="E35" i="2"/>
  <c r="D35" i="2"/>
  <c r="C35" i="2"/>
  <c r="B35" i="2"/>
  <c r="L34" i="2"/>
  <c r="K34" i="2"/>
  <c r="H34" i="2"/>
  <c r="D34" i="2"/>
  <c r="C34" i="2"/>
  <c r="J33" i="2"/>
  <c r="F33" i="2"/>
  <c r="B33" i="2"/>
  <c r="J32" i="2"/>
  <c r="F32" i="2"/>
  <c r="B32" i="2"/>
  <c r="L30" i="2"/>
  <c r="K30" i="2"/>
  <c r="J30" i="2"/>
  <c r="I30" i="2"/>
  <c r="H30" i="2"/>
  <c r="G30" i="2"/>
  <c r="F30" i="2"/>
  <c r="E30" i="2"/>
  <c r="D30" i="2"/>
  <c r="C30" i="2"/>
  <c r="B30" i="2"/>
  <c r="L28" i="2"/>
  <c r="K28" i="2"/>
  <c r="J28" i="2"/>
  <c r="I28" i="2"/>
  <c r="H28" i="2"/>
  <c r="G28" i="2"/>
  <c r="F28" i="2"/>
  <c r="E28" i="2"/>
  <c r="D28" i="2"/>
  <c r="C28" i="2"/>
  <c r="B28" i="2"/>
  <c r="J27" i="2"/>
  <c r="F27" i="2"/>
  <c r="B27" i="2"/>
  <c r="I26" i="2"/>
  <c r="E26" i="2"/>
  <c r="L25" i="2"/>
  <c r="H25" i="2"/>
  <c r="D25" i="2"/>
  <c r="L24" i="2"/>
  <c r="K24" i="2"/>
  <c r="J24" i="2"/>
  <c r="I24" i="2"/>
  <c r="H24" i="2"/>
  <c r="G24" i="2"/>
  <c r="G34" i="2" s="1"/>
  <c r="F24" i="2"/>
  <c r="E24" i="2"/>
  <c r="D24" i="2"/>
  <c r="C24" i="2"/>
  <c r="B24" i="2"/>
  <c r="L23" i="2"/>
  <c r="K23" i="2"/>
  <c r="J23" i="2"/>
  <c r="I23" i="2"/>
  <c r="H23" i="2"/>
  <c r="G23" i="2"/>
  <c r="F23" i="2"/>
  <c r="E23" i="2"/>
  <c r="D23" i="2"/>
  <c r="C23" i="2"/>
  <c r="B23" i="2"/>
  <c r="L22" i="2"/>
  <c r="K22" i="2"/>
  <c r="K27" i="2" s="1"/>
  <c r="J22" i="2"/>
  <c r="I22" i="2"/>
  <c r="I38" i="2" s="1"/>
  <c r="H22" i="2"/>
  <c r="G22" i="2"/>
  <c r="G27" i="2" s="1"/>
  <c r="F22" i="2"/>
  <c r="E22" i="2"/>
  <c r="E38" i="2" s="1"/>
  <c r="D22" i="2"/>
  <c r="C22" i="2"/>
  <c r="C27" i="2" s="1"/>
  <c r="B22" i="2"/>
  <c r="L21" i="2"/>
  <c r="L26" i="2" s="1"/>
  <c r="K21" i="2"/>
  <c r="K26" i="2" s="1"/>
  <c r="J21" i="2"/>
  <c r="J26" i="2" s="1"/>
  <c r="I21" i="2"/>
  <c r="H21" i="2"/>
  <c r="H26" i="2" s="1"/>
  <c r="G21" i="2"/>
  <c r="G26" i="2" s="1"/>
  <c r="F21" i="2"/>
  <c r="F26" i="2" s="1"/>
  <c r="E21" i="2"/>
  <c r="D21" i="2"/>
  <c r="D26" i="2" s="1"/>
  <c r="C21" i="2"/>
  <c r="C26" i="2" s="1"/>
  <c r="B21" i="2"/>
  <c r="B26" i="2" s="1"/>
  <c r="L20" i="2"/>
  <c r="L37" i="2" s="1"/>
  <c r="K20" i="2"/>
  <c r="K37" i="2" s="1"/>
  <c r="J20" i="2"/>
  <c r="J25" i="2" s="1"/>
  <c r="I20" i="2"/>
  <c r="I37" i="2" s="1"/>
  <c r="H20" i="2"/>
  <c r="H37" i="2" s="1"/>
  <c r="G20" i="2"/>
  <c r="G25" i="2" s="1"/>
  <c r="F20" i="2"/>
  <c r="F25" i="2" s="1"/>
  <c r="E20" i="2"/>
  <c r="E37" i="2" s="1"/>
  <c r="D20" i="2"/>
  <c r="D37" i="2" s="1"/>
  <c r="C20" i="2"/>
  <c r="C37" i="2" s="1"/>
  <c r="B20" i="2"/>
  <c r="B25" i="2" s="1"/>
  <c r="L19" i="2"/>
  <c r="L36" i="2" s="1"/>
  <c r="K19" i="2"/>
  <c r="K36" i="2" s="1"/>
  <c r="J19" i="2"/>
  <c r="J36" i="2" s="1"/>
  <c r="I19" i="2"/>
  <c r="H19" i="2"/>
  <c r="H36" i="2" s="1"/>
  <c r="G19" i="2"/>
  <c r="G36" i="2" s="1"/>
  <c r="F19" i="2"/>
  <c r="F36" i="2" s="1"/>
  <c r="E19" i="2"/>
  <c r="E36" i="2" s="1"/>
  <c r="D19" i="2"/>
  <c r="D36" i="2" s="1"/>
  <c r="C19" i="2"/>
  <c r="C36" i="2" s="1"/>
  <c r="B19" i="2"/>
  <c r="B36" i="2" s="1"/>
  <c r="H16" i="2"/>
  <c r="L15" i="2"/>
  <c r="K15" i="2"/>
  <c r="H15" i="2"/>
  <c r="G15" i="2"/>
  <c r="D15" i="2"/>
  <c r="C15" i="2"/>
  <c r="J14" i="2"/>
  <c r="I14" i="2"/>
  <c r="G14" i="2"/>
  <c r="F14" i="2"/>
  <c r="E14" i="2"/>
  <c r="B14" i="2"/>
  <c r="L13" i="2"/>
  <c r="I13" i="2"/>
  <c r="H13" i="2"/>
  <c r="E13" i="2"/>
  <c r="D13" i="2"/>
  <c r="B13" i="2"/>
  <c r="L12" i="2"/>
  <c r="L32" i="2" s="1"/>
  <c r="K12" i="2"/>
  <c r="K32" i="2" s="1"/>
  <c r="J12" i="2"/>
  <c r="I12" i="2"/>
  <c r="I32" i="2" s="1"/>
  <c r="H12" i="2"/>
  <c r="H32" i="2" s="1"/>
  <c r="G12" i="2"/>
  <c r="G32" i="2" s="1"/>
  <c r="F12" i="2"/>
  <c r="E12" i="2"/>
  <c r="E32" i="2" s="1"/>
  <c r="D12" i="2"/>
  <c r="D32" i="2" s="1"/>
  <c r="C12" i="2"/>
  <c r="C32" i="2" s="1"/>
  <c r="B12" i="2"/>
  <c r="L11" i="2"/>
  <c r="L14" i="2" s="1"/>
  <c r="K11" i="2"/>
  <c r="K33" i="2" s="1"/>
  <c r="J11" i="2"/>
  <c r="I11" i="2"/>
  <c r="H11" i="2"/>
  <c r="H14" i="2" s="1"/>
  <c r="G11" i="2"/>
  <c r="G33" i="2" s="1"/>
  <c r="F11" i="2"/>
  <c r="E11" i="2"/>
  <c r="D11" i="2"/>
  <c r="D14" i="2" s="1"/>
  <c r="C11" i="2"/>
  <c r="C33" i="2" s="1"/>
  <c r="B11" i="2"/>
  <c r="L10" i="2"/>
  <c r="K10" i="2"/>
  <c r="K13" i="2" s="1"/>
  <c r="J10" i="2"/>
  <c r="J13" i="2" s="1"/>
  <c r="I10" i="2"/>
  <c r="H10" i="2"/>
  <c r="G10" i="2"/>
  <c r="G13" i="2" s="1"/>
  <c r="F10" i="2"/>
  <c r="F13" i="2" s="1"/>
  <c r="E10" i="2"/>
  <c r="D10" i="2"/>
  <c r="C10" i="2"/>
  <c r="C13" i="2" s="1"/>
  <c r="B10" i="2"/>
  <c r="L9" i="2"/>
  <c r="K9" i="2"/>
  <c r="J9" i="2"/>
  <c r="J15" i="2" s="1"/>
  <c r="I9" i="2"/>
  <c r="I15" i="2" s="1"/>
  <c r="H9" i="2"/>
  <c r="G9" i="2"/>
  <c r="F9" i="2"/>
  <c r="F15" i="2" s="1"/>
  <c r="E9" i="2"/>
  <c r="E15" i="2" s="1"/>
  <c r="D9" i="2"/>
  <c r="C9" i="2"/>
  <c r="B9" i="2"/>
  <c r="B15" i="2" s="1"/>
  <c r="L8" i="2"/>
  <c r="L16" i="2" s="1"/>
  <c r="K8" i="2"/>
  <c r="K16" i="2" s="1"/>
  <c r="J8" i="2"/>
  <c r="J16" i="2" s="1"/>
  <c r="I8" i="2"/>
  <c r="I16" i="2" s="1"/>
  <c r="H8" i="2"/>
  <c r="G8" i="2"/>
  <c r="G16" i="2" s="1"/>
  <c r="F8" i="2"/>
  <c r="F16" i="2" s="1"/>
  <c r="E8" i="2"/>
  <c r="E16" i="2" s="1"/>
  <c r="D8" i="2"/>
  <c r="D16" i="2" s="1"/>
  <c r="C8" i="2"/>
  <c r="C16" i="2" s="1"/>
  <c r="B8" i="2"/>
  <c r="B16" i="2" s="1"/>
  <c r="L7" i="2"/>
  <c r="K7" i="2"/>
  <c r="H7" i="2"/>
  <c r="D7" i="2"/>
  <c r="C7" i="2"/>
  <c r="L6" i="2"/>
  <c r="K6" i="2"/>
  <c r="J6" i="2"/>
  <c r="J7" i="2" s="1"/>
  <c r="I6" i="2"/>
  <c r="I7" i="2" s="1"/>
  <c r="H6" i="2"/>
  <c r="G6" i="2"/>
  <c r="G7" i="2" s="1"/>
  <c r="F6" i="2"/>
  <c r="F7" i="2" s="1"/>
  <c r="E6" i="2"/>
  <c r="E7" i="2" s="1"/>
  <c r="D6" i="2"/>
  <c r="C6" i="2"/>
  <c r="B6" i="2"/>
  <c r="B7" i="2" s="1"/>
  <c r="L4" i="2"/>
  <c r="K4" i="2"/>
  <c r="J4" i="2"/>
  <c r="J34" i="2" s="1"/>
  <c r="I4" i="2"/>
  <c r="I34" i="2" s="1"/>
  <c r="H4" i="2"/>
  <c r="G4" i="2"/>
  <c r="F4" i="2"/>
  <c r="F34" i="2" s="1"/>
  <c r="E4" i="2"/>
  <c r="E34" i="2" s="1"/>
  <c r="D4" i="2"/>
  <c r="C4" i="2"/>
  <c r="B4" i="2"/>
  <c r="B34" i="2" s="1"/>
  <c r="L3" i="2"/>
  <c r="L33" i="2" s="1"/>
  <c r="K3" i="2"/>
  <c r="J3" i="2"/>
  <c r="I3" i="2"/>
  <c r="I33" i="2" s="1"/>
  <c r="H3" i="2"/>
  <c r="H33" i="2" s="1"/>
  <c r="G3" i="2"/>
  <c r="F3" i="2"/>
  <c r="E3" i="2"/>
  <c r="E33" i="2" s="1"/>
  <c r="D3" i="2"/>
  <c r="D33" i="2" s="1"/>
  <c r="C3" i="2"/>
  <c r="B3" i="2"/>
  <c r="L2" i="2"/>
  <c r="L41" i="2" s="1"/>
  <c r="K2" i="2"/>
  <c r="K41" i="2" s="1"/>
  <c r="J2" i="2"/>
  <c r="J29" i="2" s="1"/>
  <c r="I2" i="2"/>
  <c r="I29" i="2" s="1"/>
  <c r="H2" i="2"/>
  <c r="H41" i="2" s="1"/>
  <c r="G2" i="2"/>
  <c r="G41" i="2" s="1"/>
  <c r="F2" i="2"/>
  <c r="F29" i="2" s="1"/>
  <c r="E2" i="2"/>
  <c r="E29" i="2" s="1"/>
  <c r="D2" i="2"/>
  <c r="D41" i="2" s="1"/>
  <c r="C2" i="2"/>
  <c r="C41" i="2" s="1"/>
  <c r="B2" i="2"/>
  <c r="B29" i="2" s="1"/>
  <c r="N501" i="1"/>
  <c r="G501" i="1"/>
  <c r="F501" i="1"/>
  <c r="N500" i="1"/>
  <c r="M500" i="1"/>
  <c r="L500" i="1"/>
  <c r="K500" i="1"/>
  <c r="J500" i="1"/>
  <c r="J501" i="1" s="1"/>
  <c r="I500" i="1"/>
  <c r="H500" i="1"/>
  <c r="G500" i="1"/>
  <c r="F500" i="1"/>
  <c r="E500" i="1"/>
  <c r="D500" i="1"/>
  <c r="N495" i="1"/>
  <c r="M495" i="1"/>
  <c r="M501" i="1" s="1"/>
  <c r="L495" i="1"/>
  <c r="K495" i="1"/>
  <c r="J495" i="1"/>
  <c r="I495" i="1"/>
  <c r="I501" i="1" s="1"/>
  <c r="H495" i="1"/>
  <c r="G495" i="1"/>
  <c r="F495" i="1"/>
  <c r="E495" i="1"/>
  <c r="E501" i="1" s="1"/>
  <c r="D495" i="1"/>
  <c r="N487" i="1"/>
  <c r="M487" i="1"/>
  <c r="L487" i="1"/>
  <c r="L501" i="1" s="1"/>
  <c r="K487" i="1"/>
  <c r="K501" i="1" s="1"/>
  <c r="J487" i="1"/>
  <c r="I487" i="1"/>
  <c r="H487" i="1"/>
  <c r="H501" i="1" s="1"/>
  <c r="G487" i="1"/>
  <c r="F487" i="1"/>
  <c r="E487" i="1"/>
  <c r="D487" i="1"/>
  <c r="D501" i="1" s="1"/>
  <c r="K478" i="1"/>
  <c r="N477" i="1"/>
  <c r="N478" i="1" s="1"/>
  <c r="M477" i="1"/>
  <c r="L477" i="1"/>
  <c r="K477" i="1"/>
  <c r="J477" i="1"/>
  <c r="J478" i="1" s="1"/>
  <c r="I477" i="1"/>
  <c r="H477" i="1"/>
  <c r="G477" i="1"/>
  <c r="F477" i="1"/>
  <c r="F478" i="1" s="1"/>
  <c r="E477" i="1"/>
  <c r="D477" i="1"/>
  <c r="N473" i="1"/>
  <c r="M473" i="1"/>
  <c r="M478" i="1" s="1"/>
  <c r="L473" i="1"/>
  <c r="K473" i="1"/>
  <c r="J473" i="1"/>
  <c r="I473" i="1"/>
  <c r="I478" i="1" s="1"/>
  <c r="H473" i="1"/>
  <c r="G473" i="1"/>
  <c r="F473" i="1"/>
  <c r="E473" i="1"/>
  <c r="E478" i="1" s="1"/>
  <c r="D473" i="1"/>
  <c r="N466" i="1"/>
  <c r="M466" i="1"/>
  <c r="L466" i="1"/>
  <c r="L478" i="1" s="1"/>
  <c r="K466" i="1"/>
  <c r="J466" i="1"/>
  <c r="I466" i="1"/>
  <c r="H466" i="1"/>
  <c r="H478" i="1" s="1"/>
  <c r="G466" i="1"/>
  <c r="G478" i="1" s="1"/>
  <c r="F466" i="1"/>
  <c r="E466" i="1"/>
  <c r="D466" i="1"/>
  <c r="D478" i="1" s="1"/>
  <c r="N459" i="1"/>
  <c r="G459" i="1"/>
  <c r="F459" i="1"/>
  <c r="N458" i="1"/>
  <c r="M458" i="1"/>
  <c r="L458" i="1"/>
  <c r="K458" i="1"/>
  <c r="J458" i="1"/>
  <c r="J459" i="1" s="1"/>
  <c r="I458" i="1"/>
  <c r="H458" i="1"/>
  <c r="G458" i="1"/>
  <c r="F458" i="1"/>
  <c r="E458" i="1"/>
  <c r="D458" i="1"/>
  <c r="N453" i="1"/>
  <c r="M453" i="1"/>
  <c r="M459" i="1" s="1"/>
  <c r="L453" i="1"/>
  <c r="K453" i="1"/>
  <c r="J453" i="1"/>
  <c r="I453" i="1"/>
  <c r="I459" i="1" s="1"/>
  <c r="H453" i="1"/>
  <c r="G453" i="1"/>
  <c r="F453" i="1"/>
  <c r="E453" i="1"/>
  <c r="E459" i="1" s="1"/>
  <c r="D453" i="1"/>
  <c r="N446" i="1"/>
  <c r="M446" i="1"/>
  <c r="L446" i="1"/>
  <c r="L459" i="1" s="1"/>
  <c r="K446" i="1"/>
  <c r="K459" i="1" s="1"/>
  <c r="J446" i="1"/>
  <c r="I446" i="1"/>
  <c r="H446" i="1"/>
  <c r="H459" i="1" s="1"/>
  <c r="G446" i="1"/>
  <c r="F446" i="1"/>
  <c r="E446" i="1"/>
  <c r="D446" i="1"/>
  <c r="D459" i="1" s="1"/>
  <c r="K439" i="1"/>
  <c r="N438" i="1"/>
  <c r="N439" i="1" s="1"/>
  <c r="M438" i="1"/>
  <c r="L438" i="1"/>
  <c r="K438" i="1"/>
  <c r="J438" i="1"/>
  <c r="J439" i="1" s="1"/>
  <c r="I438" i="1"/>
  <c r="H438" i="1"/>
  <c r="G438" i="1"/>
  <c r="F438" i="1"/>
  <c r="F439" i="1" s="1"/>
  <c r="E438" i="1"/>
  <c r="D438" i="1"/>
  <c r="N433" i="1"/>
  <c r="M433" i="1"/>
  <c r="M439" i="1" s="1"/>
  <c r="L433" i="1"/>
  <c r="K433" i="1"/>
  <c r="J433" i="1"/>
  <c r="I433" i="1"/>
  <c r="I439" i="1" s="1"/>
  <c r="H433" i="1"/>
  <c r="G433" i="1"/>
  <c r="F433" i="1"/>
  <c r="E433" i="1"/>
  <c r="E439" i="1" s="1"/>
  <c r="D433" i="1"/>
  <c r="N426" i="1"/>
  <c r="M426" i="1"/>
  <c r="L426" i="1"/>
  <c r="L439" i="1" s="1"/>
  <c r="K426" i="1"/>
  <c r="J426" i="1"/>
  <c r="I426" i="1"/>
  <c r="H426" i="1"/>
  <c r="H439" i="1" s="1"/>
  <c r="G426" i="1"/>
  <c r="G439" i="1" s="1"/>
  <c r="F426" i="1"/>
  <c r="E426" i="1"/>
  <c r="D426" i="1"/>
  <c r="D439" i="1" s="1"/>
  <c r="N417" i="1"/>
  <c r="G417" i="1"/>
  <c r="F417" i="1"/>
  <c r="N416" i="1"/>
  <c r="M416" i="1"/>
  <c r="L416" i="1"/>
  <c r="K416" i="1"/>
  <c r="J416" i="1"/>
  <c r="J417" i="1" s="1"/>
  <c r="I416" i="1"/>
  <c r="H416" i="1"/>
  <c r="G416" i="1"/>
  <c r="F416" i="1"/>
  <c r="E416" i="1"/>
  <c r="D416" i="1"/>
  <c r="N412" i="1"/>
  <c r="M412" i="1"/>
  <c r="M417" i="1" s="1"/>
  <c r="L412" i="1"/>
  <c r="K412" i="1"/>
  <c r="J412" i="1"/>
  <c r="I412" i="1"/>
  <c r="I417" i="1" s="1"/>
  <c r="H412" i="1"/>
  <c r="G412" i="1"/>
  <c r="F412" i="1"/>
  <c r="E412" i="1"/>
  <c r="E417" i="1" s="1"/>
  <c r="D412" i="1"/>
  <c r="N404" i="1"/>
  <c r="M404" i="1"/>
  <c r="L404" i="1"/>
  <c r="L417" i="1" s="1"/>
  <c r="K404" i="1"/>
  <c r="K417" i="1" s="1"/>
  <c r="J404" i="1"/>
  <c r="I404" i="1"/>
  <c r="H404" i="1"/>
  <c r="H417" i="1" s="1"/>
  <c r="G404" i="1"/>
  <c r="F404" i="1"/>
  <c r="E404" i="1"/>
  <c r="D404" i="1"/>
  <c r="D417" i="1" s="1"/>
  <c r="N395" i="1"/>
  <c r="M395" i="1"/>
  <c r="L395" i="1"/>
  <c r="K395" i="1"/>
  <c r="J395" i="1"/>
  <c r="I395" i="1"/>
  <c r="H395" i="1"/>
  <c r="G395" i="1"/>
  <c r="F395" i="1"/>
  <c r="E395" i="1"/>
  <c r="D395" i="1"/>
  <c r="N390" i="1"/>
  <c r="M390" i="1"/>
  <c r="M396" i="1" s="1"/>
  <c r="L390" i="1"/>
  <c r="K390" i="1"/>
  <c r="K396" i="1" s="1"/>
  <c r="J390" i="1"/>
  <c r="I390" i="1"/>
  <c r="I396" i="1" s="1"/>
  <c r="H390" i="1"/>
  <c r="G390" i="1"/>
  <c r="F390" i="1"/>
  <c r="E390" i="1"/>
  <c r="E396" i="1" s="1"/>
  <c r="D390" i="1"/>
  <c r="N383" i="1"/>
  <c r="N396" i="1" s="1"/>
  <c r="M383" i="1"/>
  <c r="L383" i="1"/>
  <c r="K383" i="1"/>
  <c r="J383" i="1"/>
  <c r="J396" i="1" s="1"/>
  <c r="I383" i="1"/>
  <c r="H383" i="1"/>
  <c r="G383" i="1"/>
  <c r="G396" i="1" s="1"/>
  <c r="F383" i="1"/>
  <c r="F396" i="1" s="1"/>
  <c r="E383" i="1"/>
  <c r="D383" i="1"/>
  <c r="N374" i="1"/>
  <c r="M374" i="1"/>
  <c r="M375" i="1" s="1"/>
  <c r="L374" i="1"/>
  <c r="K374" i="1"/>
  <c r="J374" i="1"/>
  <c r="I374" i="1"/>
  <c r="H374" i="1"/>
  <c r="G374" i="1"/>
  <c r="F374" i="1"/>
  <c r="E374" i="1"/>
  <c r="E375" i="1" s="1"/>
  <c r="D374" i="1"/>
  <c r="N370" i="1"/>
  <c r="M370" i="1"/>
  <c r="L370" i="1"/>
  <c r="K370" i="1"/>
  <c r="J370" i="1"/>
  <c r="I370" i="1"/>
  <c r="I375" i="1" s="1"/>
  <c r="H370" i="1"/>
  <c r="G370" i="1"/>
  <c r="F370" i="1"/>
  <c r="E370" i="1"/>
  <c r="D370" i="1"/>
  <c r="N362" i="1"/>
  <c r="N375" i="1" s="1"/>
  <c r="M362" i="1"/>
  <c r="L362" i="1"/>
  <c r="K362" i="1"/>
  <c r="K375" i="1" s="1"/>
  <c r="J362" i="1"/>
  <c r="J375" i="1" s="1"/>
  <c r="I362" i="1"/>
  <c r="H362" i="1"/>
  <c r="G362" i="1"/>
  <c r="G375" i="1" s="1"/>
  <c r="F362" i="1"/>
  <c r="F375" i="1" s="1"/>
  <c r="E362" i="1"/>
  <c r="D362" i="1"/>
  <c r="N353" i="1"/>
  <c r="N354" i="1" s="1"/>
  <c r="M353" i="1"/>
  <c r="L353" i="1"/>
  <c r="K353" i="1"/>
  <c r="J353" i="1"/>
  <c r="I353" i="1"/>
  <c r="H353" i="1"/>
  <c r="G353" i="1"/>
  <c r="F353" i="1"/>
  <c r="E353" i="1"/>
  <c r="D353" i="1"/>
  <c r="N349" i="1"/>
  <c r="M349" i="1"/>
  <c r="M354" i="1" s="1"/>
  <c r="L349" i="1"/>
  <c r="K349" i="1"/>
  <c r="J349" i="1"/>
  <c r="I349" i="1"/>
  <c r="I354" i="1" s="1"/>
  <c r="H349" i="1"/>
  <c r="G349" i="1"/>
  <c r="F349" i="1"/>
  <c r="E349" i="1"/>
  <c r="E354" i="1" s="1"/>
  <c r="D349" i="1"/>
  <c r="N343" i="1"/>
  <c r="M343" i="1"/>
  <c r="L343" i="1"/>
  <c r="L354" i="1" s="1"/>
  <c r="K343" i="1"/>
  <c r="K354" i="1" s="1"/>
  <c r="J343" i="1"/>
  <c r="J354" i="1" s="1"/>
  <c r="I343" i="1"/>
  <c r="H343" i="1"/>
  <c r="H354" i="1" s="1"/>
  <c r="G343" i="1"/>
  <c r="G354" i="1" s="1"/>
  <c r="F343" i="1"/>
  <c r="F354" i="1" s="1"/>
  <c r="E343" i="1"/>
  <c r="D343" i="1"/>
  <c r="D354" i="1" s="1"/>
  <c r="J335" i="1"/>
  <c r="E335" i="1"/>
  <c r="N334" i="1"/>
  <c r="N335" i="1" s="1"/>
  <c r="M334" i="1"/>
  <c r="L334" i="1"/>
  <c r="K334" i="1"/>
  <c r="J334" i="1"/>
  <c r="I334" i="1"/>
  <c r="H334" i="1"/>
  <c r="G334" i="1"/>
  <c r="F334" i="1"/>
  <c r="E334" i="1"/>
  <c r="D334" i="1"/>
  <c r="N330" i="1"/>
  <c r="M330" i="1"/>
  <c r="M335" i="1" s="1"/>
  <c r="L330" i="1"/>
  <c r="K330" i="1"/>
  <c r="J330" i="1"/>
  <c r="I330" i="1"/>
  <c r="I335" i="1" s="1"/>
  <c r="H330" i="1"/>
  <c r="G330" i="1"/>
  <c r="F330" i="1"/>
  <c r="E330" i="1"/>
  <c r="D330" i="1"/>
  <c r="N323" i="1"/>
  <c r="M323" i="1"/>
  <c r="L323" i="1"/>
  <c r="L335" i="1" s="1"/>
  <c r="K323" i="1"/>
  <c r="K335" i="1" s="1"/>
  <c r="J323" i="1"/>
  <c r="I323" i="1"/>
  <c r="H323" i="1"/>
  <c r="H335" i="1" s="1"/>
  <c r="G323" i="1"/>
  <c r="G335" i="1" s="1"/>
  <c r="F323" i="1"/>
  <c r="F335" i="1" s="1"/>
  <c r="E323" i="1"/>
  <c r="D323" i="1"/>
  <c r="D335" i="1" s="1"/>
  <c r="N315" i="1"/>
  <c r="M315" i="1"/>
  <c r="L315" i="1"/>
  <c r="K315" i="1"/>
  <c r="J315" i="1"/>
  <c r="I315" i="1"/>
  <c r="H315" i="1"/>
  <c r="G315" i="1"/>
  <c r="F315" i="1"/>
  <c r="E315" i="1"/>
  <c r="D315" i="1"/>
  <c r="N310" i="1"/>
  <c r="M310" i="1"/>
  <c r="M316" i="1" s="1"/>
  <c r="L310" i="1"/>
  <c r="K310" i="1"/>
  <c r="K316" i="1" s="1"/>
  <c r="J310" i="1"/>
  <c r="I310" i="1"/>
  <c r="I316" i="1" s="1"/>
  <c r="H310" i="1"/>
  <c r="G310" i="1"/>
  <c r="F310" i="1"/>
  <c r="E310" i="1"/>
  <c r="E316" i="1" s="1"/>
  <c r="D310" i="1"/>
  <c r="N304" i="1"/>
  <c r="N316" i="1" s="1"/>
  <c r="M304" i="1"/>
  <c r="L304" i="1"/>
  <c r="K304" i="1"/>
  <c r="J304" i="1"/>
  <c r="J316" i="1" s="1"/>
  <c r="I304" i="1"/>
  <c r="H304" i="1"/>
  <c r="G304" i="1"/>
  <c r="G316" i="1" s="1"/>
  <c r="F304" i="1"/>
  <c r="F316" i="1" s="1"/>
  <c r="E304" i="1"/>
  <c r="D304" i="1"/>
  <c r="N294" i="1"/>
  <c r="M294" i="1"/>
  <c r="M295" i="1" s="1"/>
  <c r="L294" i="1"/>
  <c r="K294" i="1"/>
  <c r="J294" i="1"/>
  <c r="I294" i="1"/>
  <c r="H294" i="1"/>
  <c r="G294" i="1"/>
  <c r="F294" i="1"/>
  <c r="E294" i="1"/>
  <c r="D294" i="1"/>
  <c r="N290" i="1"/>
  <c r="M290" i="1"/>
  <c r="L290" i="1"/>
  <c r="K290" i="1"/>
  <c r="J290" i="1"/>
  <c r="I290" i="1"/>
  <c r="H290" i="1"/>
  <c r="G290" i="1"/>
  <c r="F290" i="1"/>
  <c r="E290" i="1"/>
  <c r="D290" i="1"/>
  <c r="N283" i="1"/>
  <c r="N295" i="1" s="1"/>
  <c r="M283" i="1"/>
  <c r="L283" i="1"/>
  <c r="K283" i="1"/>
  <c r="K295" i="1" s="1"/>
  <c r="J283" i="1"/>
  <c r="J295" i="1" s="1"/>
  <c r="I283" i="1"/>
  <c r="I295" i="1" s="1"/>
  <c r="H283" i="1"/>
  <c r="G283" i="1"/>
  <c r="G295" i="1" s="1"/>
  <c r="F283" i="1"/>
  <c r="F295" i="1" s="1"/>
  <c r="E283" i="1"/>
  <c r="E295" i="1" s="1"/>
  <c r="D283" i="1"/>
  <c r="N274" i="1"/>
  <c r="J274" i="1"/>
  <c r="F274" i="1"/>
  <c r="N273" i="1"/>
  <c r="M273" i="1"/>
  <c r="L273" i="1"/>
  <c r="K273" i="1"/>
  <c r="J273" i="1"/>
  <c r="I273" i="1"/>
  <c r="H273" i="1"/>
  <c r="G273" i="1"/>
  <c r="F273" i="1"/>
  <c r="E273" i="1"/>
  <c r="D273" i="1"/>
  <c r="N268" i="1"/>
  <c r="M268" i="1"/>
  <c r="L268" i="1"/>
  <c r="K268" i="1"/>
  <c r="J268" i="1"/>
  <c r="I268" i="1"/>
  <c r="H268" i="1"/>
  <c r="G268" i="1"/>
  <c r="F268" i="1"/>
  <c r="E268" i="1"/>
  <c r="D268" i="1"/>
  <c r="N262" i="1"/>
  <c r="M262" i="1"/>
  <c r="M274" i="1" s="1"/>
  <c r="L262" i="1"/>
  <c r="L274" i="1" s="1"/>
  <c r="K262" i="1"/>
  <c r="K274" i="1" s="1"/>
  <c r="J262" i="1"/>
  <c r="I262" i="1"/>
  <c r="I274" i="1" s="1"/>
  <c r="H262" i="1"/>
  <c r="H274" i="1" s="1"/>
  <c r="G262" i="1"/>
  <c r="G274" i="1" s="1"/>
  <c r="F262" i="1"/>
  <c r="E262" i="1"/>
  <c r="E274" i="1" s="1"/>
  <c r="D262" i="1"/>
  <c r="D274" i="1" s="1"/>
  <c r="N253" i="1"/>
  <c r="J253" i="1"/>
  <c r="F253" i="1"/>
  <c r="N252" i="1"/>
  <c r="M252" i="1"/>
  <c r="L252" i="1"/>
  <c r="K252" i="1"/>
  <c r="J252" i="1"/>
  <c r="I252" i="1"/>
  <c r="H252" i="1"/>
  <c r="G252" i="1"/>
  <c r="F252" i="1"/>
  <c r="E252" i="1"/>
  <c r="D252" i="1"/>
  <c r="N247" i="1"/>
  <c r="M247" i="1"/>
  <c r="L247" i="1"/>
  <c r="K247" i="1"/>
  <c r="J247" i="1"/>
  <c r="I247" i="1"/>
  <c r="H247" i="1"/>
  <c r="G247" i="1"/>
  <c r="F247" i="1"/>
  <c r="E247" i="1"/>
  <c r="D247" i="1"/>
  <c r="N239" i="1"/>
  <c r="M239" i="1"/>
  <c r="M253" i="1" s="1"/>
  <c r="L239" i="1"/>
  <c r="L253" i="1" s="1"/>
  <c r="K239" i="1"/>
  <c r="K253" i="1" s="1"/>
  <c r="J239" i="1"/>
  <c r="I239" i="1"/>
  <c r="I253" i="1" s="1"/>
  <c r="H239" i="1"/>
  <c r="H253" i="1" s="1"/>
  <c r="G239" i="1"/>
  <c r="G253" i="1" s="1"/>
  <c r="F239" i="1"/>
  <c r="E239" i="1"/>
  <c r="E253" i="1" s="1"/>
  <c r="D239" i="1"/>
  <c r="D253" i="1" s="1"/>
  <c r="N230" i="1"/>
  <c r="J230" i="1"/>
  <c r="F230" i="1"/>
  <c r="N229" i="1"/>
  <c r="M229" i="1"/>
  <c r="L229" i="1"/>
  <c r="K229" i="1"/>
  <c r="J229" i="1"/>
  <c r="I229" i="1"/>
  <c r="H229" i="1"/>
  <c r="G229" i="1"/>
  <c r="F229" i="1"/>
  <c r="E229" i="1"/>
  <c r="D229" i="1"/>
  <c r="N225" i="1"/>
  <c r="M225" i="1"/>
  <c r="L225" i="1"/>
  <c r="K225" i="1"/>
  <c r="J225" i="1"/>
  <c r="I225" i="1"/>
  <c r="H225" i="1"/>
  <c r="G225" i="1"/>
  <c r="F225" i="1"/>
  <c r="E225" i="1"/>
  <c r="D225" i="1"/>
  <c r="N218" i="1"/>
  <c r="M218" i="1"/>
  <c r="M230" i="1" s="1"/>
  <c r="L218" i="1"/>
  <c r="L230" i="1" s="1"/>
  <c r="K218" i="1"/>
  <c r="K230" i="1" s="1"/>
  <c r="J218" i="1"/>
  <c r="I218" i="1"/>
  <c r="I230" i="1" s="1"/>
  <c r="H218" i="1"/>
  <c r="H230" i="1" s="1"/>
  <c r="G218" i="1"/>
  <c r="G230" i="1" s="1"/>
  <c r="F218" i="1"/>
  <c r="E218" i="1"/>
  <c r="E230" i="1" s="1"/>
  <c r="D218" i="1"/>
  <c r="D230" i="1" s="1"/>
  <c r="N210" i="1"/>
  <c r="J210" i="1"/>
  <c r="F210" i="1"/>
  <c r="N209" i="1"/>
  <c r="M209" i="1"/>
  <c r="L209" i="1"/>
  <c r="K209" i="1"/>
  <c r="J209" i="1"/>
  <c r="I209" i="1"/>
  <c r="H209" i="1"/>
  <c r="G209" i="1"/>
  <c r="F209" i="1"/>
  <c r="E209" i="1"/>
  <c r="D209" i="1"/>
  <c r="N205" i="1"/>
  <c r="M205" i="1"/>
  <c r="L205" i="1"/>
  <c r="K205" i="1"/>
  <c r="J205" i="1"/>
  <c r="I205" i="1"/>
  <c r="H205" i="1"/>
  <c r="G205" i="1"/>
  <c r="F205" i="1"/>
  <c r="E205" i="1"/>
  <c r="D205" i="1"/>
  <c r="N198" i="1"/>
  <c r="M198" i="1"/>
  <c r="M210" i="1" s="1"/>
  <c r="L198" i="1"/>
  <c r="L210" i="1" s="1"/>
  <c r="K198" i="1"/>
  <c r="K210" i="1" s="1"/>
  <c r="J198" i="1"/>
  <c r="I198" i="1"/>
  <c r="I210" i="1" s="1"/>
  <c r="H198" i="1"/>
  <c r="H210" i="1" s="1"/>
  <c r="G198" i="1"/>
  <c r="G210" i="1" s="1"/>
  <c r="F198" i="1"/>
  <c r="E198" i="1"/>
  <c r="E210" i="1" s="1"/>
  <c r="D198" i="1"/>
  <c r="D210" i="1" s="1"/>
  <c r="N190" i="1"/>
  <c r="J190" i="1"/>
  <c r="F190" i="1"/>
  <c r="N189" i="1"/>
  <c r="M189" i="1"/>
  <c r="L189" i="1"/>
  <c r="K189" i="1"/>
  <c r="J189" i="1"/>
  <c r="I189" i="1"/>
  <c r="H189" i="1"/>
  <c r="G189" i="1"/>
  <c r="F189" i="1"/>
  <c r="E189" i="1"/>
  <c r="D189" i="1"/>
  <c r="N185" i="1"/>
  <c r="M185" i="1"/>
  <c r="L185" i="1"/>
  <c r="K185" i="1"/>
  <c r="J185" i="1"/>
  <c r="I185" i="1"/>
  <c r="H185" i="1"/>
  <c r="G185" i="1"/>
  <c r="F185" i="1"/>
  <c r="E185" i="1"/>
  <c r="D185" i="1"/>
  <c r="N177" i="1"/>
  <c r="M177" i="1"/>
  <c r="M190" i="1" s="1"/>
  <c r="L177" i="1"/>
  <c r="L190" i="1" s="1"/>
  <c r="K177" i="1"/>
  <c r="K190" i="1" s="1"/>
  <c r="J177" i="1"/>
  <c r="I177" i="1"/>
  <c r="I190" i="1" s="1"/>
  <c r="H177" i="1"/>
  <c r="H190" i="1" s="1"/>
  <c r="G177" i="1"/>
  <c r="G190" i="1" s="1"/>
  <c r="F177" i="1"/>
  <c r="E177" i="1"/>
  <c r="E190" i="1" s="1"/>
  <c r="D177" i="1"/>
  <c r="D190" i="1" s="1"/>
  <c r="N169" i="1"/>
  <c r="J169" i="1"/>
  <c r="F169" i="1"/>
  <c r="N168" i="1"/>
  <c r="M168" i="1"/>
  <c r="L168" i="1"/>
  <c r="K168" i="1"/>
  <c r="J168" i="1"/>
  <c r="I168" i="1"/>
  <c r="H168" i="1"/>
  <c r="G168" i="1"/>
  <c r="F168" i="1"/>
  <c r="E168" i="1"/>
  <c r="D168" i="1"/>
  <c r="N164" i="1"/>
  <c r="M164" i="1"/>
  <c r="L164" i="1"/>
  <c r="K164" i="1"/>
  <c r="J164" i="1"/>
  <c r="I164" i="1"/>
  <c r="H164" i="1"/>
  <c r="G164" i="1"/>
  <c r="F164" i="1"/>
  <c r="E164" i="1"/>
  <c r="D164" i="1"/>
  <c r="N157" i="1"/>
  <c r="M157" i="1"/>
  <c r="M169" i="1" s="1"/>
  <c r="L157" i="1"/>
  <c r="L169" i="1" s="1"/>
  <c r="K157" i="1"/>
  <c r="K169" i="1" s="1"/>
  <c r="J157" i="1"/>
  <c r="I157" i="1"/>
  <c r="I169" i="1" s="1"/>
  <c r="H157" i="1"/>
  <c r="H169" i="1" s="1"/>
  <c r="G157" i="1"/>
  <c r="G169" i="1" s="1"/>
  <c r="F157" i="1"/>
  <c r="E157" i="1"/>
  <c r="E169" i="1" s="1"/>
  <c r="D157" i="1"/>
  <c r="D169" i="1" s="1"/>
  <c r="N150" i="1"/>
  <c r="J150" i="1"/>
  <c r="F150" i="1"/>
  <c r="N149" i="1"/>
  <c r="M149" i="1"/>
  <c r="L149" i="1"/>
  <c r="K149" i="1"/>
  <c r="J149" i="1"/>
  <c r="I149" i="1"/>
  <c r="H149" i="1"/>
  <c r="G149" i="1"/>
  <c r="F149" i="1"/>
  <c r="E149" i="1"/>
  <c r="D149" i="1"/>
  <c r="N144" i="1"/>
  <c r="M144" i="1"/>
  <c r="L144" i="1"/>
  <c r="K144" i="1"/>
  <c r="J144" i="1"/>
  <c r="I144" i="1"/>
  <c r="H144" i="1"/>
  <c r="G144" i="1"/>
  <c r="F144" i="1"/>
  <c r="E144" i="1"/>
  <c r="D144" i="1"/>
  <c r="N137" i="1"/>
  <c r="M137" i="1"/>
  <c r="M150" i="1" s="1"/>
  <c r="L137" i="1"/>
  <c r="L150" i="1" s="1"/>
  <c r="K137" i="1"/>
  <c r="K150" i="1" s="1"/>
  <c r="J137" i="1"/>
  <c r="I137" i="1"/>
  <c r="I150" i="1" s="1"/>
  <c r="H137" i="1"/>
  <c r="H150" i="1" s="1"/>
  <c r="G137" i="1"/>
  <c r="G150" i="1" s="1"/>
  <c r="F137" i="1"/>
  <c r="E137" i="1"/>
  <c r="E150" i="1" s="1"/>
  <c r="D137" i="1"/>
  <c r="D150" i="1" s="1"/>
  <c r="N129" i="1"/>
  <c r="J129" i="1"/>
  <c r="F129" i="1"/>
  <c r="N128" i="1"/>
  <c r="M128" i="1"/>
  <c r="L128" i="1"/>
  <c r="K128" i="1"/>
  <c r="J128" i="1"/>
  <c r="I128" i="1"/>
  <c r="H128" i="1"/>
  <c r="G128" i="1"/>
  <c r="F128" i="1"/>
  <c r="E128" i="1"/>
  <c r="D128" i="1"/>
  <c r="N124" i="1"/>
  <c r="M124" i="1"/>
  <c r="L124" i="1"/>
  <c r="K124" i="1"/>
  <c r="J124" i="1"/>
  <c r="I124" i="1"/>
  <c r="H124" i="1"/>
  <c r="G124" i="1"/>
  <c r="F124" i="1"/>
  <c r="E124" i="1"/>
  <c r="D124" i="1"/>
  <c r="N115" i="1"/>
  <c r="M115" i="1"/>
  <c r="M129" i="1" s="1"/>
  <c r="L115" i="1"/>
  <c r="L129" i="1" s="1"/>
  <c r="K115" i="1"/>
  <c r="K129" i="1" s="1"/>
  <c r="J115" i="1"/>
  <c r="I115" i="1"/>
  <c r="I129" i="1" s="1"/>
  <c r="H115" i="1"/>
  <c r="H129" i="1" s="1"/>
  <c r="G115" i="1"/>
  <c r="G129" i="1" s="1"/>
  <c r="F115" i="1"/>
  <c r="E115" i="1"/>
  <c r="E129" i="1" s="1"/>
  <c r="D115" i="1"/>
  <c r="D129" i="1" s="1"/>
  <c r="N107" i="1"/>
  <c r="J107" i="1"/>
  <c r="F107" i="1"/>
  <c r="N106" i="1"/>
  <c r="M106" i="1"/>
  <c r="L106" i="1"/>
  <c r="K106" i="1"/>
  <c r="J106" i="1"/>
  <c r="I106" i="1"/>
  <c r="H106" i="1"/>
  <c r="G106" i="1"/>
  <c r="F106" i="1"/>
  <c r="E106" i="1"/>
  <c r="D106" i="1"/>
  <c r="N102" i="1"/>
  <c r="M102" i="1"/>
  <c r="L102" i="1"/>
  <c r="K102" i="1"/>
  <c r="J102" i="1"/>
  <c r="I102" i="1"/>
  <c r="H102" i="1"/>
  <c r="G102" i="1"/>
  <c r="F102" i="1"/>
  <c r="E102" i="1"/>
  <c r="D102" i="1"/>
  <c r="N95" i="1"/>
  <c r="M95" i="1"/>
  <c r="M107" i="1" s="1"/>
  <c r="L95" i="1"/>
  <c r="L107" i="1" s="1"/>
  <c r="K95" i="1"/>
  <c r="K107" i="1" s="1"/>
  <c r="J95" i="1"/>
  <c r="I95" i="1"/>
  <c r="I107" i="1" s="1"/>
  <c r="H95" i="1"/>
  <c r="H107" i="1" s="1"/>
  <c r="G95" i="1"/>
  <c r="G107" i="1" s="1"/>
  <c r="F95" i="1"/>
  <c r="E95" i="1"/>
  <c r="E107" i="1" s="1"/>
  <c r="D95" i="1"/>
  <c r="D107" i="1" s="1"/>
  <c r="N87" i="1"/>
  <c r="J87" i="1"/>
  <c r="F87" i="1"/>
  <c r="N86" i="1"/>
  <c r="M86" i="1"/>
  <c r="L86" i="1"/>
  <c r="K86" i="1"/>
  <c r="J86" i="1"/>
  <c r="I86" i="1"/>
  <c r="H86" i="1"/>
  <c r="G86" i="1"/>
  <c r="F86" i="1"/>
  <c r="E86" i="1"/>
  <c r="D86" i="1"/>
  <c r="N82" i="1"/>
  <c r="M82" i="1"/>
  <c r="L82" i="1"/>
  <c r="K82" i="1"/>
  <c r="J82" i="1"/>
  <c r="I82" i="1"/>
  <c r="H82" i="1"/>
  <c r="G82" i="1"/>
  <c r="F82" i="1"/>
  <c r="E82" i="1"/>
  <c r="D82" i="1"/>
  <c r="N74" i="1"/>
  <c r="M74" i="1"/>
  <c r="M87" i="1" s="1"/>
  <c r="L74" i="1"/>
  <c r="L87" i="1" s="1"/>
  <c r="K74" i="1"/>
  <c r="K87" i="1" s="1"/>
  <c r="J74" i="1"/>
  <c r="I74" i="1"/>
  <c r="I87" i="1" s="1"/>
  <c r="H74" i="1"/>
  <c r="H87" i="1" s="1"/>
  <c r="G74" i="1"/>
  <c r="G87" i="1" s="1"/>
  <c r="F74" i="1"/>
  <c r="E74" i="1"/>
  <c r="E87" i="1" s="1"/>
  <c r="D74" i="1"/>
  <c r="D87" i="1" s="1"/>
  <c r="N65" i="1"/>
  <c r="J65" i="1"/>
  <c r="F65" i="1"/>
  <c r="N64" i="1"/>
  <c r="M64" i="1"/>
  <c r="L64" i="1"/>
  <c r="K64" i="1"/>
  <c r="J64" i="1"/>
  <c r="I64" i="1"/>
  <c r="H64" i="1"/>
  <c r="G64" i="1"/>
  <c r="F64" i="1"/>
  <c r="E64" i="1"/>
  <c r="D64" i="1"/>
  <c r="N59" i="1"/>
  <c r="M59" i="1"/>
  <c r="L59" i="1"/>
  <c r="K59" i="1"/>
  <c r="J59" i="1"/>
  <c r="I59" i="1"/>
  <c r="H59" i="1"/>
  <c r="G59" i="1"/>
  <c r="F59" i="1"/>
  <c r="E59" i="1"/>
  <c r="D59" i="1"/>
  <c r="N52" i="1"/>
  <c r="M52" i="1"/>
  <c r="M65" i="1" s="1"/>
  <c r="L52" i="1"/>
  <c r="L65" i="1" s="1"/>
  <c r="K52" i="1"/>
  <c r="K65" i="1" s="1"/>
  <c r="J52" i="1"/>
  <c r="I52" i="1"/>
  <c r="I65" i="1" s="1"/>
  <c r="H52" i="1"/>
  <c r="H65" i="1" s="1"/>
  <c r="G52" i="1"/>
  <c r="G65" i="1" s="1"/>
  <c r="F52" i="1"/>
  <c r="E52" i="1"/>
  <c r="E65" i="1" s="1"/>
  <c r="D52" i="1"/>
  <c r="D65" i="1" s="1"/>
  <c r="N44" i="1"/>
  <c r="J44" i="1"/>
  <c r="F44" i="1"/>
  <c r="N43" i="1"/>
  <c r="M43" i="1"/>
  <c r="L43" i="1"/>
  <c r="K43" i="1"/>
  <c r="J43" i="1"/>
  <c r="I43" i="1"/>
  <c r="H43" i="1"/>
  <c r="G43" i="1"/>
  <c r="F43" i="1"/>
  <c r="E43" i="1"/>
  <c r="D43" i="1"/>
  <c r="N38" i="1"/>
  <c r="M38" i="1"/>
  <c r="L38" i="1"/>
  <c r="K38" i="1"/>
  <c r="J38" i="1"/>
  <c r="I38" i="1"/>
  <c r="H38" i="1"/>
  <c r="G38" i="1"/>
  <c r="F38" i="1"/>
  <c r="E38" i="1"/>
  <c r="D38" i="1"/>
  <c r="N31" i="1"/>
  <c r="M31" i="1"/>
  <c r="M44" i="1" s="1"/>
  <c r="L31" i="1"/>
  <c r="L44" i="1" s="1"/>
  <c r="K31" i="1"/>
  <c r="K44" i="1" s="1"/>
  <c r="J31" i="1"/>
  <c r="I31" i="1"/>
  <c r="I44" i="1" s="1"/>
  <c r="H31" i="1"/>
  <c r="H44" i="1" s="1"/>
  <c r="G31" i="1"/>
  <c r="G44" i="1" s="1"/>
  <c r="F31" i="1"/>
  <c r="E31" i="1"/>
  <c r="E44" i="1" s="1"/>
  <c r="D31" i="1"/>
  <c r="D44" i="1" s="1"/>
  <c r="N24" i="1"/>
  <c r="J24" i="1"/>
  <c r="F24" i="1"/>
  <c r="N23" i="1"/>
  <c r="M23" i="1"/>
  <c r="L23" i="1"/>
  <c r="K23" i="1"/>
  <c r="J23" i="1"/>
  <c r="I23" i="1"/>
  <c r="H23" i="1"/>
  <c r="G23" i="1"/>
  <c r="F23" i="1"/>
  <c r="E23" i="1"/>
  <c r="D23" i="1"/>
  <c r="N18" i="1"/>
  <c r="M18" i="1"/>
  <c r="L18" i="1"/>
  <c r="K18" i="1"/>
  <c r="J18" i="1"/>
  <c r="I18" i="1"/>
  <c r="H18" i="1"/>
  <c r="G18" i="1"/>
  <c r="F18" i="1"/>
  <c r="E18" i="1"/>
  <c r="D18" i="1"/>
  <c r="N12" i="1"/>
  <c r="M12" i="1"/>
  <c r="M24" i="1" s="1"/>
  <c r="M503" i="1" s="1"/>
  <c r="M504" i="1" s="1"/>
  <c r="L12" i="1"/>
  <c r="L24" i="1" s="1"/>
  <c r="K12" i="1"/>
  <c r="K24" i="1" s="1"/>
  <c r="K503" i="1" s="1"/>
  <c r="K504" i="1" s="1"/>
  <c r="J12" i="1"/>
  <c r="I12" i="1"/>
  <c r="I24" i="1" s="1"/>
  <c r="I503" i="1" s="1"/>
  <c r="I504" i="1" s="1"/>
  <c r="H12" i="1"/>
  <c r="H24" i="1" s="1"/>
  <c r="G12" i="1"/>
  <c r="G24" i="1" s="1"/>
  <c r="G503" i="1" s="1"/>
  <c r="G504" i="1" s="1"/>
  <c r="F12" i="1"/>
  <c r="E12" i="1"/>
  <c r="E24" i="1" s="1"/>
  <c r="E503" i="1" s="1"/>
  <c r="E504" i="1" s="1"/>
  <c r="D12" i="1"/>
  <c r="D24" i="1" s="1"/>
  <c r="N503" i="1" l="1"/>
  <c r="N504" i="1" s="1"/>
  <c r="F503" i="1"/>
  <c r="F504" i="1" s="1"/>
  <c r="D295" i="1"/>
  <c r="H295" i="1"/>
  <c r="H503" i="1" s="1"/>
  <c r="H504" i="1" s="1"/>
  <c r="L295" i="1"/>
  <c r="L503" i="1" s="1"/>
  <c r="L504" i="1" s="1"/>
  <c r="D375" i="1"/>
  <c r="D503" i="1" s="1"/>
  <c r="D504" i="1" s="1"/>
  <c r="H375" i="1"/>
  <c r="L375" i="1"/>
  <c r="C14" i="2"/>
  <c r="C25" i="2"/>
  <c r="K25" i="2"/>
  <c r="E27" i="2"/>
  <c r="D29" i="2"/>
  <c r="L29" i="2"/>
  <c r="G37" i="2"/>
  <c r="C29" i="2"/>
  <c r="D316" i="1"/>
  <c r="H316" i="1"/>
  <c r="L316" i="1"/>
  <c r="D396" i="1"/>
  <c r="H396" i="1"/>
  <c r="L396" i="1"/>
  <c r="D27" i="2"/>
  <c r="D38" i="2"/>
  <c r="H27" i="2"/>
  <c r="H38" i="2"/>
  <c r="L27" i="2"/>
  <c r="L38" i="2"/>
  <c r="G29" i="2"/>
  <c r="B37" i="2"/>
  <c r="J37" i="2"/>
  <c r="J503" i="1"/>
  <c r="J504" i="1" s="1"/>
  <c r="K29" i="2"/>
  <c r="K14" i="2"/>
  <c r="I27" i="2"/>
  <c r="H29" i="2"/>
  <c r="E25" i="2"/>
  <c r="I25" i="2"/>
</calcChain>
</file>

<file path=xl/sharedStrings.xml><?xml version="1.0" encoding="utf-8"?>
<sst xmlns="http://schemas.openxmlformats.org/spreadsheetml/2006/main" count="895" uniqueCount="234">
  <si>
    <t>№ рецептуры по Сборнику блюд 2015г.</t>
  </si>
  <si>
    <t>Наименование блюд</t>
  </si>
  <si>
    <t>Выход порции (г)</t>
  </si>
  <si>
    <t>Пищевые вещества</t>
  </si>
  <si>
    <t>Энергетическая ценность (ккал)</t>
  </si>
  <si>
    <t>Микроэлементы (мг)</t>
  </si>
  <si>
    <t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</si>
  <si>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</si>
  <si>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</si>
  <si>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</si>
  <si>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</si>
  <si>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</si>
  <si>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</si>
  <si>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</si>
  <si>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</si>
  <si>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</si>
  <si>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</si>
  <si>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>Первая неделя</t>
  </si>
  <si>
    <t>Понедельник</t>
  </si>
  <si>
    <t>Завтрак</t>
  </si>
  <si>
    <t>Масло шоколадное</t>
  </si>
  <si>
    <t>10</t>
  </si>
  <si>
    <t xml:space="preserve">Омлет натуральный </t>
  </si>
  <si>
    <t>200</t>
  </si>
  <si>
    <t>Фрукты свежие</t>
  </si>
  <si>
    <t>110</t>
  </si>
  <si>
    <t>Чай с сахаром</t>
  </si>
  <si>
    <t>Батон, витаминный с микронутриентами</t>
  </si>
  <si>
    <t>48</t>
  </si>
  <si>
    <t>Всего:</t>
  </si>
  <si>
    <t xml:space="preserve">Обед </t>
  </si>
  <si>
    <t>Суп картофельный с горохом, зеленью</t>
  </si>
  <si>
    <t>250</t>
  </si>
  <si>
    <t xml:space="preserve">Плов из говядины </t>
  </si>
  <si>
    <t>Напиток из шиповника</t>
  </si>
  <si>
    <t>Хлеб полезный с микронутриентами/ Батон, витаминный с микронутриентами</t>
  </si>
  <si>
    <t>25/31</t>
  </si>
  <si>
    <t>Полдник</t>
  </si>
  <si>
    <t>ТТК 376</t>
  </si>
  <si>
    <t>Пирожок печёный сдобный с творогом</t>
  </si>
  <si>
    <t>100</t>
  </si>
  <si>
    <t>Чай с лимоном</t>
  </si>
  <si>
    <t>200/7</t>
  </si>
  <si>
    <t>Итого:</t>
  </si>
  <si>
    <t>Вторник</t>
  </si>
  <si>
    <t>Масло сливочное</t>
  </si>
  <si>
    <t>15</t>
  </si>
  <si>
    <t>Жаркое по-домашнему</t>
  </si>
  <si>
    <t>35</t>
  </si>
  <si>
    <t>Обед</t>
  </si>
  <si>
    <t>Солянка домашняя со сметаной, зеленью</t>
  </si>
  <si>
    <t>255</t>
  </si>
  <si>
    <t>Котлета куриная</t>
  </si>
  <si>
    <t>Рожки отварные</t>
  </si>
  <si>
    <t>ТТК 206</t>
  </si>
  <si>
    <t>Компот из ягод</t>
  </si>
  <si>
    <t>Хлеб полезный с микронутриентами</t>
  </si>
  <si>
    <t>23</t>
  </si>
  <si>
    <t>Пирожок печёный сдобный с курицей капустой</t>
  </si>
  <si>
    <t>Среда</t>
  </si>
  <si>
    <t>Гуляш из говядины</t>
  </si>
  <si>
    <t xml:space="preserve">Рис отварной </t>
  </si>
  <si>
    <t>20</t>
  </si>
  <si>
    <t>517</t>
  </si>
  <si>
    <t>ТТК 370</t>
  </si>
  <si>
    <t>Суп сырный с гренками</t>
  </si>
  <si>
    <t>250/15</t>
  </si>
  <si>
    <t>ТТК 274</t>
  </si>
  <si>
    <t>Ёжики Аппетитные</t>
  </si>
  <si>
    <t>100/50</t>
  </si>
  <si>
    <t>Пюре картофельное</t>
  </si>
  <si>
    <t>Компот из кураги</t>
  </si>
  <si>
    <t>25/15</t>
  </si>
  <si>
    <t>ТТК 357/1</t>
  </si>
  <si>
    <t>Маковый рулетик посыпной</t>
  </si>
  <si>
    <t>95</t>
  </si>
  <si>
    <t>ТТК 89</t>
  </si>
  <si>
    <t>Компот из апельсинов</t>
  </si>
  <si>
    <t>Четверг</t>
  </si>
  <si>
    <t xml:space="preserve">Завтрак </t>
  </si>
  <si>
    <t>Биточки домашние</t>
  </si>
  <si>
    <t>Каша гречневая рассыпчатая</t>
  </si>
  <si>
    <t>Помидоры свежие (доп.гарнир)</t>
  </si>
  <si>
    <t>25</t>
  </si>
  <si>
    <t>Печенье</t>
  </si>
  <si>
    <t>ТТК 243</t>
  </si>
  <si>
    <t>Кисель плодово-ягодный витаминизированный (горячий напиток)</t>
  </si>
  <si>
    <t>Борщ со свежей капустой и картофелем со сметаной, зеленью</t>
  </si>
  <si>
    <t>431/2004</t>
  </si>
  <si>
    <t>Печень по-строгановски</t>
  </si>
  <si>
    <t>Вермишель отварная</t>
  </si>
  <si>
    <t>Сочник с фруктовой начинкой</t>
  </si>
  <si>
    <t>70</t>
  </si>
  <si>
    <t>25/25</t>
  </si>
  <si>
    <t>Кисломолочный напиток "Снежок"</t>
  </si>
  <si>
    <t xml:space="preserve">Сдоба обыкновенная </t>
  </si>
  <si>
    <t>Пятница</t>
  </si>
  <si>
    <t>22</t>
  </si>
  <si>
    <t>278/2022</t>
  </si>
  <si>
    <t>Суп куриный с зеленью</t>
  </si>
  <si>
    <t>ТТК 65</t>
  </si>
  <si>
    <t>Митболлы в томатном соусе</t>
  </si>
  <si>
    <t>45</t>
  </si>
  <si>
    <t>Пирожок печёный сдобный с картофелем, луком</t>
  </si>
  <si>
    <t>Напиток овсяный шоколадный, обогащённый кальцием и витамином В₂</t>
  </si>
  <si>
    <t>Суббота</t>
  </si>
  <si>
    <t>ТТК 99</t>
  </si>
  <si>
    <t>Бефстроганов из куриного филе в сырном соусе</t>
  </si>
  <si>
    <t>ТТК 565</t>
  </si>
  <si>
    <t>Булгур отварной</t>
  </si>
  <si>
    <t>Кекс для детского питания</t>
  </si>
  <si>
    <t>28</t>
  </si>
  <si>
    <t>Тефтели мясные в соусе томатном</t>
  </si>
  <si>
    <t>50</t>
  </si>
  <si>
    <t xml:space="preserve">Печенье </t>
  </si>
  <si>
    <t>ТТК 27</t>
  </si>
  <si>
    <t xml:space="preserve">Хачапури      </t>
  </si>
  <si>
    <t>Кисель плодово-ягодный витаминизированный</t>
  </si>
  <si>
    <t>Вторая  неделя</t>
  </si>
  <si>
    <t xml:space="preserve">Завтрак  </t>
  </si>
  <si>
    <t>ТТК 57</t>
  </si>
  <si>
    <t>Пудинг "Лакомка" с вареньем</t>
  </si>
  <si>
    <t>150/25</t>
  </si>
  <si>
    <t>44</t>
  </si>
  <si>
    <t>Щи из свежей капусты с картофелем, зеленью</t>
  </si>
  <si>
    <t>33</t>
  </si>
  <si>
    <t>Пирожок печёный сдобный с джемом</t>
  </si>
  <si>
    <t>864/2022</t>
  </si>
  <si>
    <t>Блины "Домашние" со сгущённым молоком</t>
  </si>
  <si>
    <t>168/30</t>
  </si>
  <si>
    <t>Пюре фруктовое</t>
  </si>
  <si>
    <t>125</t>
  </si>
  <si>
    <t>177/2004</t>
  </si>
  <si>
    <t>Бульон куриный с гренками, зеленью</t>
  </si>
  <si>
    <t>25/15/250</t>
  </si>
  <si>
    <t>ТТК 270</t>
  </si>
  <si>
    <t>Гороховое пюре</t>
  </si>
  <si>
    <t>180</t>
  </si>
  <si>
    <t>Плов из индейки</t>
  </si>
  <si>
    <t>30</t>
  </si>
  <si>
    <t>Рассольник Ленинградский с зеленью</t>
  </si>
  <si>
    <t>Котлета рыбная</t>
  </si>
  <si>
    <t>ТТК 275</t>
  </si>
  <si>
    <t>Капуста квашенная с маслом растительным, сахаром (доп.гарнир)</t>
  </si>
  <si>
    <t>25/30</t>
  </si>
  <si>
    <t xml:space="preserve">Хачапури   </t>
  </si>
  <si>
    <t>150</t>
  </si>
  <si>
    <t>245/1</t>
  </si>
  <si>
    <t>Кофейный напиток быстрорастворимый</t>
  </si>
  <si>
    <t>Суп картофельный с крупой, с рыбными консервами</t>
  </si>
  <si>
    <t>265</t>
  </si>
  <si>
    <t>Пирожок печёный сдобный с мясом рисом</t>
  </si>
  <si>
    <t>51</t>
  </si>
  <si>
    <t>111/2004</t>
  </si>
  <si>
    <t>Борщ "Сибирский" со сметаной, зеленью</t>
  </si>
  <si>
    <t>ТТК 242</t>
  </si>
  <si>
    <t xml:space="preserve">Филе куриное панированное </t>
  </si>
  <si>
    <t>Напиток овсяный фруктовый "Экзотик"</t>
  </si>
  <si>
    <t>Сыр порционно</t>
  </si>
  <si>
    <t xml:space="preserve">Макаронник с мясом </t>
  </si>
  <si>
    <t>Помидоры свежие (доп. гарнир)</t>
  </si>
  <si>
    <t xml:space="preserve">Фрукты свежие </t>
  </si>
  <si>
    <t>25/18</t>
  </si>
  <si>
    <t>Пирожок печёный сдобный с курагой</t>
  </si>
  <si>
    <t>Третья неделя</t>
  </si>
  <si>
    <t>ТТК 552</t>
  </si>
  <si>
    <t>Индейка с булгуром</t>
  </si>
  <si>
    <t>Помидора свежая (доп.гарнир)</t>
  </si>
  <si>
    <t>ТТК 94</t>
  </si>
  <si>
    <t>Фишболы в сырном соусе</t>
  </si>
  <si>
    <t>19</t>
  </si>
  <si>
    <t>Сдоба обыкновенная</t>
  </si>
  <si>
    <t xml:space="preserve">Жаркое по-домашнему </t>
  </si>
  <si>
    <t>106</t>
  </si>
  <si>
    <t>Какао с молоком</t>
  </si>
  <si>
    <t>Суп картофельный с вермишелью с мясными фрикадельками, зеленью</t>
  </si>
  <si>
    <t>20/250</t>
  </si>
  <si>
    <t xml:space="preserve">Бефстроганов из куриного филе в сырном соусе </t>
  </si>
  <si>
    <t>Рис отварной</t>
  </si>
  <si>
    <t>25/35</t>
  </si>
  <si>
    <t>Биточки "Школьные"</t>
  </si>
  <si>
    <t xml:space="preserve">Запеканка картофельная с мясом </t>
  </si>
  <si>
    <t>Напиток овсяный шоколадный, обогащённый кальцием и витамином В</t>
  </si>
  <si>
    <t>Капуста квашенная с растительным маслом, сахаром (доп. гарнир)</t>
  </si>
  <si>
    <t xml:space="preserve">Хачапури        </t>
  </si>
  <si>
    <t>Четвертая неделя</t>
  </si>
  <si>
    <t>Макароны с сыром</t>
  </si>
  <si>
    <t>Творог с фруктовым наполнителем для детского питания</t>
  </si>
  <si>
    <t>14</t>
  </si>
  <si>
    <t>Суп сырный с гренками, зеленью</t>
  </si>
  <si>
    <t>200/15</t>
  </si>
  <si>
    <t xml:space="preserve">Гуляш из говядины </t>
  </si>
  <si>
    <t>ТТК 12</t>
  </si>
  <si>
    <t xml:space="preserve">Жаркое из индейки </t>
  </si>
  <si>
    <t>211/2022</t>
  </si>
  <si>
    <t>Борщ "Краснодарский со сметаной, зеленью</t>
  </si>
  <si>
    <t>Сок фруктовый</t>
  </si>
  <si>
    <t>Хачапури</t>
  </si>
  <si>
    <t>Кукуруза консервированная (доп. гарнир)</t>
  </si>
  <si>
    <t>25/39</t>
  </si>
  <si>
    <t>ТТК 83</t>
  </si>
  <si>
    <t>Суп Минестроне</t>
  </si>
  <si>
    <t>25/54</t>
  </si>
  <si>
    <t>42,,3</t>
  </si>
  <si>
    <t>Суп из овощей, с зеленью</t>
  </si>
  <si>
    <t>Горошек зелёный консервированный (доп. гарнир)</t>
  </si>
  <si>
    <t>Компот из яблок</t>
  </si>
  <si>
    <t>Итого по меню:</t>
  </si>
  <si>
    <t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</si>
  <si>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</si>
  <si>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рж 25</t>
  </si>
  <si>
    <t>рж 20</t>
  </si>
  <si>
    <t>рж30</t>
  </si>
  <si>
    <t>рж 35</t>
  </si>
  <si>
    <t>бат 25</t>
  </si>
  <si>
    <t>39</t>
  </si>
  <si>
    <t>бат 35</t>
  </si>
  <si>
    <t>бат 50</t>
  </si>
  <si>
    <t>25/40</t>
  </si>
  <si>
    <t>25/23</t>
  </si>
  <si>
    <t>йод20</t>
  </si>
  <si>
    <t>25/20</t>
  </si>
  <si>
    <t>20/20</t>
  </si>
  <si>
    <t>29 бат</t>
  </si>
  <si>
    <t>25/29</t>
  </si>
  <si>
    <t>25/50</t>
  </si>
  <si>
    <t>30/40</t>
  </si>
  <si>
    <t>йод 35/50</t>
  </si>
  <si>
    <t>й25/20</t>
  </si>
  <si>
    <t>й25/25</t>
  </si>
  <si>
    <t>й25/30</t>
  </si>
  <si>
    <t>й25/40</t>
  </si>
  <si>
    <t>й45</t>
  </si>
  <si>
    <t>25/45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</si>
</sst>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"/>
  </numFmts>
  <fonts count="38" x14ac:knownFonts="1">
    <font>
      <sz val="11"/>
      <color indexed="64"/>
      <name val="Calibri"/>
    </font>
    <font>
      <sz val="10"/>
      <color indexed="65"/>
      <name val="Calibri"/>
    </font>
    <font>
      <b/>
      <sz val="10"/>
      <color indexed="64"/>
      <name val="Calibri"/>
    </font>
    <font>
      <sz val="10"/>
      <color rgb="FFCC0000"/>
      <name val="Calibri"/>
    </font>
    <font>
      <b/>
      <sz val="10"/>
      <color indexed="65"/>
      <name val="Calibri"/>
    </font>
    <font>
      <i/>
      <sz val="10"/>
      <color indexed="23"/>
      <name val="Calibri"/>
    </font>
    <font>
      <sz val="10"/>
      <color rgb="FF006600"/>
      <name val="Calibri"/>
    </font>
    <font>
      <sz val="18"/>
      <color indexed="64"/>
      <name val="Calibri"/>
    </font>
    <font>
      <sz val="12"/>
      <color indexed="64"/>
      <name val="Calibri"/>
    </font>
    <font>
      <b/>
      <sz val="24"/>
      <color indexed="64"/>
      <name val="Calibri"/>
    </font>
    <font>
      <u/>
      <sz val="10"/>
      <color rgb="FF0000EE"/>
      <name val="Calibri"/>
    </font>
    <font>
      <sz val="10"/>
      <color rgb="FF996600"/>
      <name val="Calibri"/>
    </font>
    <font>
      <sz val="10"/>
      <color indexed="63"/>
      <name val="Calibri"/>
    </font>
    <font>
      <sz val="10"/>
      <color indexed="64"/>
      <name val="Times New Roman"/>
    </font>
    <font>
      <b/>
      <sz val="10"/>
      <color indexed="64"/>
      <name val="Times New Roman"/>
    </font>
    <font>
      <sz val="7"/>
      <color indexed="64"/>
      <name val="Times New Roman"/>
    </font>
    <font>
      <sz val="12"/>
      <color indexed="64"/>
      <name val="Times New Roman"/>
    </font>
    <font>
      <sz val="9"/>
      <color indexed="64"/>
      <name val="Times New Roman"/>
    </font>
    <font>
      <sz val="14"/>
      <color indexed="64"/>
      <name val="Times New Roman"/>
    </font>
    <font>
      <sz val="8"/>
      <color indexed="64"/>
      <name val="Times New Roman"/>
    </font>
    <font>
      <b/>
      <i/>
      <sz val="10"/>
      <color rgb="FF7030A0"/>
      <name val="Times New Roman"/>
    </font>
    <font>
      <b/>
      <sz val="10"/>
      <color indexed="17"/>
      <name val="Times New Roman"/>
    </font>
    <font>
      <b/>
      <sz val="10"/>
      <color indexed="2"/>
      <name val="Times New Roman"/>
    </font>
    <font>
      <sz val="10"/>
      <name val="Times New Roman"/>
    </font>
    <font>
      <b/>
      <sz val="10"/>
      <name val="Times New Roman"/>
    </font>
    <font>
      <b/>
      <i/>
      <sz val="10"/>
      <name val="Times New Roman"/>
    </font>
    <font>
      <b/>
      <sz val="10"/>
      <color rgb="FFCE181E"/>
      <name val="Times New Roman"/>
    </font>
    <font>
      <sz val="14"/>
      <name val="Times New Roman"/>
    </font>
    <font>
      <sz val="11"/>
      <name val="Calibri"/>
    </font>
    <font>
      <b/>
      <i/>
      <sz val="10"/>
      <color indexed="64"/>
      <name val="Times New Roman"/>
    </font>
    <font>
      <b/>
      <i/>
      <sz val="10"/>
      <color rgb="FF0070C0"/>
      <name val="Times New Roman"/>
    </font>
    <font>
      <b/>
      <sz val="10"/>
      <color rgb="FF0070C0"/>
      <name val="Times New Roman"/>
    </font>
    <font>
      <sz val="11"/>
      <color indexed="64"/>
      <name val="Times New Roman"/>
    </font>
    <font>
      <sz val="10"/>
      <color rgb="FF7030A0"/>
      <name val="Times New Roman"/>
    </font>
    <font>
      <sz val="10"/>
      <color indexed="2"/>
      <name val="Times New Roman"/>
    </font>
    <font>
      <i/>
      <sz val="10"/>
      <color indexed="64"/>
      <name val="Times New Roman"/>
    </font>
    <font>
      <i/>
      <sz val="10"/>
      <color indexed="2"/>
      <name val="Times New Roman"/>
    </font>
    <font>
      <sz val="11"/>
      <color indexed="64"/>
      <name val="Calibri"/>
    </font>
  </fonts>
  <fills count="14">
    <fill>
      <patternFill patternType="none"/>
    </fill>
    <fill>
      <patternFill patternType="gray125"/>
    </fill>
    <fill>
      <patternFill patternType="solid">
        <bgColor indexed="18"/>
      </patternFill>
    </fill>
    <fill>
      <patternFill patternType="solid">
        <fgColor indexed="23"/>
        <bgColor rgb="FFA6A6A6"/>
      </patternFill>
    </fill>
    <fill>
      <patternFill patternType="solid">
        <fgColor indexed="23"/>
        <bgColor rgb="FF3465A4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0000"/>
        <bgColor indexed="25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26"/>
      </patternFill>
    </fill>
    <fill>
      <patternFill patternType="solid">
        <fgColor indexed="5"/>
        <bgColor indexed="5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4" borderId="0"/>
    <xf numFmtId="0" fontId="1" fillId="3" borderId="0"/>
    <xf numFmtId="0" fontId="1" fillId="3" borderId="0"/>
    <xf numFmtId="0" fontId="1" fillId="4" borderId="0"/>
    <xf numFmtId="0" fontId="2" fillId="5" borderId="0"/>
    <xf numFmtId="0" fontId="2" fillId="5" borderId="0"/>
    <xf numFmtId="0" fontId="2" fillId="0" borderId="0"/>
    <xf numFmtId="0" fontId="2" fillId="0" borderId="0"/>
    <xf numFmtId="0" fontId="3" fillId="6" borderId="0"/>
    <xf numFmtId="0" fontId="3" fillId="6" borderId="0"/>
    <xf numFmtId="0" fontId="4" fillId="7" borderId="0"/>
    <xf numFmtId="0" fontId="4" fillId="7" borderId="0"/>
    <xf numFmtId="0" fontId="4" fillId="8" borderId="0"/>
    <xf numFmtId="0" fontId="4" fillId="7" borderId="0"/>
    <xf numFmtId="0" fontId="4" fillId="7" borderId="0"/>
    <xf numFmtId="0" fontId="4" fillId="8" borderId="0"/>
    <xf numFmtId="0" fontId="5" fillId="0" borderId="0"/>
    <xf numFmtId="0" fontId="5" fillId="0" borderId="0"/>
    <xf numFmtId="0" fontId="6" fillId="9" borderId="0"/>
    <xf numFmtId="0" fontId="6" fillId="9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10" borderId="0"/>
    <xf numFmtId="0" fontId="11" fillId="10" borderId="0"/>
    <xf numFmtId="0" fontId="12" fillId="10" borderId="1"/>
    <xf numFmtId="0" fontId="12" fillId="10" borderId="1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13" fillId="11" borderId="0" xfId="0" applyFont="1" applyFill="1" applyAlignment="1">
      <alignment vertical="center" wrapText="1"/>
    </xf>
    <xf numFmtId="0" fontId="14" fillId="11" borderId="0" xfId="0" applyFont="1" applyFill="1" applyAlignment="1">
      <alignment horizontal="center" vertical="center" wrapText="1"/>
    </xf>
    <xf numFmtId="164" fontId="13" fillId="11" borderId="0" xfId="0" applyNumberFormat="1" applyFont="1" applyFill="1" applyAlignment="1">
      <alignment vertical="center" wrapText="1"/>
    </xf>
    <xf numFmtId="1" fontId="13" fillId="11" borderId="0" xfId="0" applyNumberFormat="1" applyFont="1" applyFill="1" applyAlignment="1">
      <alignment vertical="center" wrapText="1"/>
    </xf>
    <xf numFmtId="0" fontId="0" fillId="11" borderId="0" xfId="0" applyFill="1"/>
    <xf numFmtId="0" fontId="13" fillId="11" borderId="2" xfId="0" applyFont="1" applyFill="1" applyBorder="1" applyAlignment="1">
      <alignment horizontal="center" vertical="center" wrapText="1"/>
    </xf>
    <xf numFmtId="164" fontId="16" fillId="11" borderId="2" xfId="0" applyNumberFormat="1" applyFont="1" applyFill="1" applyBorder="1" applyAlignment="1">
      <alignment horizontal="center" vertical="center" wrapText="1"/>
    </xf>
    <xf numFmtId="1" fontId="16" fillId="11" borderId="2" xfId="0" applyNumberFormat="1" applyFont="1" applyFill="1" applyBorder="1" applyAlignment="1">
      <alignment horizontal="center" vertical="center" wrapText="1"/>
    </xf>
    <xf numFmtId="0" fontId="18" fillId="11" borderId="0" xfId="0" applyFont="1" applyFill="1" applyAlignment="1">
      <alignment vertical="center" wrapText="1"/>
    </xf>
    <xf numFmtId="164" fontId="19" fillId="11" borderId="2" xfId="0" applyNumberFormat="1" applyFont="1" applyFill="1" applyBorder="1" applyAlignment="1">
      <alignment horizontal="center" vertical="center" wrapText="1"/>
    </xf>
    <xf numFmtId="164" fontId="8" fillId="11" borderId="2" xfId="0" applyNumberFormat="1" applyFont="1" applyFill="1" applyBorder="1" applyAlignment="1">
      <alignment horizontal="center" vertical="center" wrapText="1"/>
    </xf>
    <xf numFmtId="49" fontId="13" fillId="11" borderId="2" xfId="0" applyNumberFormat="1" applyFont="1" applyFill="1" applyBorder="1" applyAlignment="1">
      <alignment vertical="center" wrapText="1"/>
    </xf>
    <xf numFmtId="0" fontId="20" fillId="11" borderId="2" xfId="0" applyFont="1" applyFill="1" applyBorder="1" applyAlignment="1">
      <alignment horizontal="center" vertical="center" wrapText="1"/>
    </xf>
    <xf numFmtId="164" fontId="13" fillId="11" borderId="2" xfId="0" applyNumberFormat="1" applyFont="1" applyFill="1" applyBorder="1" applyAlignment="1">
      <alignment horizontal="center" vertical="center" wrapText="1"/>
    </xf>
    <xf numFmtId="1" fontId="13" fillId="11" borderId="2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2" fillId="11" borderId="2" xfId="0" applyFont="1" applyFill="1" applyBorder="1" applyAlignment="1">
      <alignment horizontal="left" vertical="center" wrapText="1"/>
    </xf>
    <xf numFmtId="49" fontId="14" fillId="11" borderId="2" xfId="0" applyNumberFormat="1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center" vertical="center" wrapText="1"/>
    </xf>
    <xf numFmtId="0" fontId="23" fillId="11" borderId="2" xfId="0" applyFont="1" applyFill="1" applyBorder="1" applyAlignment="1">
      <alignment horizontal="left" vertical="center" wrapText="1"/>
    </xf>
    <xf numFmtId="49" fontId="24" fillId="11" borderId="2" xfId="0" applyNumberFormat="1" applyFont="1" applyFill="1" applyBorder="1" applyAlignment="1">
      <alignment horizontal="center" vertical="center" wrapText="1"/>
    </xf>
    <xf numFmtId="164" fontId="23" fillId="11" borderId="2" xfId="0" applyNumberFormat="1" applyFont="1" applyFill="1" applyBorder="1" applyAlignment="1">
      <alignment horizontal="center" vertical="center" wrapText="1"/>
    </xf>
    <xf numFmtId="1" fontId="23" fillId="11" borderId="2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left" vertical="center" wrapText="1"/>
    </xf>
    <xf numFmtId="49" fontId="26" fillId="11" borderId="2" xfId="0" applyNumberFormat="1" applyFont="1" applyFill="1" applyBorder="1" applyAlignment="1">
      <alignment horizontal="center" vertical="center" wrapText="1"/>
    </xf>
    <xf numFmtId="164" fontId="14" fillId="11" borderId="2" xfId="0" applyNumberFormat="1" applyFont="1" applyFill="1" applyBorder="1" applyAlignment="1">
      <alignment horizontal="center" vertical="center" wrapText="1"/>
    </xf>
    <xf numFmtId="1" fontId="14" fillId="11" borderId="2" xfId="0" applyNumberFormat="1" applyFont="1" applyFill="1" applyBorder="1" applyAlignment="1">
      <alignment horizontal="center" vertical="center" wrapText="1"/>
    </xf>
    <xf numFmtId="49" fontId="13" fillId="11" borderId="2" xfId="0" applyNumberFormat="1" applyFont="1" applyFill="1" applyBorder="1" applyAlignment="1">
      <alignment horizontal="left" vertical="center" wrapText="1"/>
    </xf>
    <xf numFmtId="0" fontId="23" fillId="11" borderId="2" xfId="0" applyFont="1" applyFill="1" applyBorder="1" applyAlignment="1">
      <alignment vertical="center" wrapText="1"/>
    </xf>
    <xf numFmtId="0" fontId="23" fillId="11" borderId="0" xfId="0" applyFont="1" applyFill="1" applyAlignment="1">
      <alignment vertical="center" wrapText="1"/>
    </xf>
    <xf numFmtId="0" fontId="27" fillId="11" borderId="0" xfId="0" applyFont="1" applyFill="1" applyAlignment="1">
      <alignment vertical="center" wrapText="1"/>
    </xf>
    <xf numFmtId="0" fontId="28" fillId="11" borderId="0" xfId="0" applyFont="1" applyFill="1"/>
    <xf numFmtId="0" fontId="29" fillId="11" borderId="2" xfId="0" applyFont="1" applyFill="1" applyBorder="1" applyAlignment="1">
      <alignment horizontal="left" vertical="center" wrapText="1"/>
    </xf>
    <xf numFmtId="49" fontId="23" fillId="11" borderId="2" xfId="0" applyNumberFormat="1" applyFont="1" applyFill="1" applyBorder="1" applyAlignment="1">
      <alignment horizontal="left" vertical="center" wrapText="1"/>
    </xf>
    <xf numFmtId="0" fontId="30" fillId="11" borderId="2" xfId="0" applyFont="1" applyFill="1" applyBorder="1" applyAlignment="1">
      <alignment horizontal="left" vertical="center" wrapText="1"/>
    </xf>
    <xf numFmtId="164" fontId="31" fillId="11" borderId="2" xfId="0" applyNumberFormat="1" applyFont="1" applyFill="1" applyBorder="1" applyAlignment="1">
      <alignment horizontal="center" vertical="center" wrapText="1"/>
    </xf>
    <xf numFmtId="1" fontId="31" fillId="11" borderId="2" xfId="0" applyNumberFormat="1" applyFont="1" applyFill="1" applyBorder="1" applyAlignment="1">
      <alignment horizontal="center" vertical="center" wrapText="1"/>
    </xf>
    <xf numFmtId="49" fontId="23" fillId="11" borderId="2" xfId="0" applyNumberFormat="1" applyFont="1" applyFill="1" applyBorder="1" applyAlignment="1">
      <alignment vertical="center" wrapText="1"/>
    </xf>
    <xf numFmtId="165" fontId="24" fillId="11" borderId="2" xfId="0" applyNumberFormat="1" applyFont="1" applyFill="1" applyBorder="1" applyAlignment="1">
      <alignment horizontal="center" vertical="center" wrapText="1"/>
    </xf>
    <xf numFmtId="49" fontId="23" fillId="11" borderId="2" xfId="0" applyNumberFormat="1" applyFont="1" applyFill="1" applyBorder="1" applyAlignment="1">
      <alignment horizontal="center" vertical="center" wrapText="1"/>
    </xf>
    <xf numFmtId="0" fontId="30" fillId="11" borderId="2" xfId="0" applyFont="1" applyFill="1" applyBorder="1" applyAlignment="1">
      <alignment vertical="center" wrapText="1"/>
    </xf>
    <xf numFmtId="1" fontId="24" fillId="11" borderId="2" xfId="0" applyNumberFormat="1" applyFont="1" applyFill="1" applyBorder="1" applyAlignment="1">
      <alignment horizontal="center" vertical="center" wrapText="1"/>
    </xf>
    <xf numFmtId="2" fontId="23" fillId="11" borderId="2" xfId="0" applyNumberFormat="1" applyFont="1" applyFill="1" applyBorder="1" applyAlignment="1">
      <alignment horizontal="center" vertical="center" wrapText="1"/>
    </xf>
    <xf numFmtId="0" fontId="32" fillId="11" borderId="0" xfId="0" applyFont="1" applyFill="1" applyAlignment="1">
      <alignment vertical="center" wrapText="1"/>
    </xf>
    <xf numFmtId="49" fontId="22" fillId="11" borderId="2" xfId="0" applyNumberFormat="1" applyFont="1" applyFill="1" applyBorder="1" applyAlignment="1">
      <alignment horizontal="center" vertical="center" wrapText="1"/>
    </xf>
    <xf numFmtId="164" fontId="24" fillId="11" borderId="2" xfId="0" applyNumberFormat="1" applyFont="1" applyFill="1" applyBorder="1" applyAlignment="1">
      <alignment horizontal="center" vertical="center" wrapText="1"/>
    </xf>
    <xf numFmtId="1" fontId="22" fillId="11" borderId="2" xfId="0" applyNumberFormat="1" applyFont="1" applyFill="1" applyBorder="1" applyAlignment="1">
      <alignment horizontal="center" vertical="center" wrapText="1"/>
    </xf>
    <xf numFmtId="0" fontId="33" fillId="11" borderId="2" xfId="0" applyFont="1" applyFill="1" applyBorder="1" applyAlignment="1">
      <alignment horizontal="center" vertical="center" wrapText="1"/>
    </xf>
    <xf numFmtId="0" fontId="13" fillId="12" borderId="0" xfId="0" applyFont="1" applyFill="1" applyAlignment="1">
      <alignment vertical="center" wrapText="1"/>
    </xf>
    <xf numFmtId="0" fontId="0" fillId="12" borderId="0" xfId="0" applyFill="1"/>
    <xf numFmtId="0" fontId="26" fillId="11" borderId="2" xfId="0" applyFont="1" applyFill="1" applyBorder="1" applyAlignment="1">
      <alignment horizontal="center" vertical="center" wrapText="1"/>
    </xf>
    <xf numFmtId="2" fontId="13" fillId="11" borderId="2" xfId="0" applyNumberFormat="1" applyFont="1" applyFill="1" applyBorder="1" applyAlignment="1">
      <alignment horizontal="center" vertical="center" wrapText="1"/>
    </xf>
    <xf numFmtId="0" fontId="34" fillId="11" borderId="2" xfId="0" applyFont="1" applyFill="1" applyBorder="1" applyAlignment="1">
      <alignment horizontal="center" vertical="center" wrapText="1"/>
    </xf>
    <xf numFmtId="164" fontId="34" fillId="11" borderId="2" xfId="0" applyNumberFormat="1" applyFont="1" applyFill="1" applyBorder="1" applyAlignment="1">
      <alignment horizontal="center" vertical="center" wrapText="1"/>
    </xf>
    <xf numFmtId="1" fontId="34" fillId="11" borderId="2" xfId="0" applyNumberFormat="1" applyFont="1" applyFill="1" applyBorder="1" applyAlignment="1">
      <alignment horizontal="center" vertical="center" wrapText="1"/>
    </xf>
    <xf numFmtId="49" fontId="30" fillId="11" borderId="2" xfId="0" applyNumberFormat="1" applyFont="1" applyFill="1" applyBorder="1" applyAlignment="1">
      <alignment horizontal="center" vertical="center" wrapText="1"/>
    </xf>
    <xf numFmtId="2" fontId="31" fillId="11" borderId="2" xfId="0" applyNumberFormat="1" applyFont="1" applyFill="1" applyBorder="1" applyAlignment="1">
      <alignment horizontal="center" vertical="center" wrapText="1"/>
    </xf>
    <xf numFmtId="164" fontId="35" fillId="11" borderId="2" xfId="0" applyNumberFormat="1" applyFont="1" applyFill="1" applyBorder="1" applyAlignment="1">
      <alignment horizontal="center" vertical="center" wrapText="1"/>
    </xf>
    <xf numFmtId="1" fontId="35" fillId="11" borderId="2" xfId="0" applyNumberFormat="1" applyFont="1" applyFill="1" applyBorder="1" applyAlignment="1">
      <alignment horizontal="center" vertical="center" wrapText="1"/>
    </xf>
    <xf numFmtId="0" fontId="34" fillId="11" borderId="2" xfId="0" applyFont="1" applyFill="1" applyBorder="1" applyAlignment="1">
      <alignment vertical="center" wrapText="1"/>
    </xf>
    <xf numFmtId="164" fontId="36" fillId="11" borderId="2" xfId="0" applyNumberFormat="1" applyFont="1" applyFill="1" applyBorder="1" applyAlignment="1">
      <alignment horizontal="center" vertical="center" wrapText="1"/>
    </xf>
    <xf numFmtId="1" fontId="36" fillId="11" borderId="2" xfId="0" applyNumberFormat="1" applyFont="1" applyFill="1" applyBorder="1" applyAlignment="1">
      <alignment horizontal="center" vertical="center" wrapText="1"/>
    </xf>
    <xf numFmtId="49" fontId="24" fillId="12" borderId="3" xfId="0" applyNumberFormat="1" applyFont="1" applyFill="1" applyBorder="1" applyAlignment="1">
      <alignment horizontal="center" vertical="center" wrapText="1"/>
    </xf>
    <xf numFmtId="164" fontId="13" fillId="12" borderId="3" xfId="0" applyNumberFormat="1" applyFont="1" applyFill="1" applyBorder="1" applyAlignment="1">
      <alignment horizontal="center" vertical="center" wrapText="1"/>
    </xf>
    <xf numFmtId="1" fontId="13" fillId="12" borderId="3" xfId="0" applyNumberFormat="1" applyFont="1" applyFill="1" applyBorder="1" applyAlignment="1">
      <alignment horizontal="center" vertical="center" wrapText="1"/>
    </xf>
    <xf numFmtId="2" fontId="13" fillId="12" borderId="3" xfId="0" applyNumberFormat="1" applyFont="1" applyFill="1" applyBorder="1" applyAlignment="1">
      <alignment horizontal="center" vertical="center" wrapText="1"/>
    </xf>
    <xf numFmtId="49" fontId="24" fillId="12" borderId="0" xfId="0" applyNumberFormat="1" applyFont="1" applyFill="1" applyAlignment="1">
      <alignment horizontal="center" vertical="center" wrapText="1"/>
    </xf>
    <xf numFmtId="164" fontId="13" fillId="12" borderId="0" xfId="0" applyNumberFormat="1" applyFont="1" applyFill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0" fillId="13" borderId="0" xfId="0" applyFill="1"/>
    <xf numFmtId="49" fontId="15" fillId="11" borderId="2" xfId="0" applyNumberFormat="1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164" fontId="16" fillId="11" borderId="2" xfId="0" applyNumberFormat="1" applyFont="1" applyFill="1" applyBorder="1" applyAlignment="1">
      <alignment horizontal="center" vertical="center" wrapText="1"/>
    </xf>
    <xf numFmtId="1" fontId="17" fillId="11" borderId="2" xfId="0" applyNumberFormat="1" applyFont="1" applyFill="1" applyBorder="1" applyAlignment="1">
      <alignment horizontal="center" vertical="center" wrapText="1"/>
    </xf>
    <xf numFmtId="1" fontId="16" fillId="11" borderId="2" xfId="0" applyNumberFormat="1" applyFont="1" applyFill="1" applyBorder="1" applyAlignment="1">
      <alignment horizontal="center" vertical="center" wrapText="1"/>
    </xf>
    <xf numFmtId="0" fontId="32" fillId="11" borderId="0" xfId="0" applyFont="1" applyFill="1" applyAlignment="1">
      <alignment horizontal="center" vertical="center" wrapText="1"/>
    </xf>
  </cellXfs>
  <cellStyles count="43">
    <cellStyle name="Accent 1 1" xfId="1"/>
    <cellStyle name="Accent 1 2" xfId="2"/>
    <cellStyle name="Accent 2 1" xfId="3"/>
    <cellStyle name="Accent 2 1 2" xfId="4"/>
    <cellStyle name="Accent 2 1 3" xfId="5"/>
    <cellStyle name="Accent 2 2" xfId="6"/>
    <cellStyle name="Accent 2 2 2" xfId="7"/>
    <cellStyle name="Accent 2 2 3" xfId="8"/>
    <cellStyle name="Accent 3 1" xfId="9"/>
    <cellStyle name="Accent 3 2" xfId="10"/>
    <cellStyle name="Accent 4" xfId="11"/>
    <cellStyle name="Accent 5" xfId="12"/>
    <cellStyle name="Bad 1" xfId="13"/>
    <cellStyle name="Bad 2" xfId="14"/>
    <cellStyle name="Error 1" xfId="15"/>
    <cellStyle name="Error 1 2" xfId="16"/>
    <cellStyle name="Error 1 3" xfId="17"/>
    <cellStyle name="Error 2" xfId="18"/>
    <cellStyle name="Error 2 2" xfId="19"/>
    <cellStyle name="Error 2 3" xfId="20"/>
    <cellStyle name="Footnote 1" xfId="21"/>
    <cellStyle name="Footnote 2" xfId="22"/>
    <cellStyle name="Good 1" xfId="23"/>
    <cellStyle name="Good 2" xfId="24"/>
    <cellStyle name="Heading 1 1" xfId="25"/>
    <cellStyle name="Heading 1 2" xfId="26"/>
    <cellStyle name="Heading 2 1" xfId="27"/>
    <cellStyle name="Heading 2 2" xfId="28"/>
    <cellStyle name="Heading 3" xfId="29"/>
    <cellStyle name="Heading 4" xfId="30"/>
    <cellStyle name="Hyperlink 1" xfId="31"/>
    <cellStyle name="Hyperlink 2" xfId="32"/>
    <cellStyle name="Neutral 1" xfId="33"/>
    <cellStyle name="Neutral 2" xfId="34"/>
    <cellStyle name="Note 1" xfId="35"/>
    <cellStyle name="Note 2" xfId="36"/>
    <cellStyle name="Status 1" xfId="37"/>
    <cellStyle name="Status 2" xfId="38"/>
    <cellStyle name="Text 1" xfId="39"/>
    <cellStyle name="Text 2" xfId="40"/>
    <cellStyle name="Warning 1" xfId="41"/>
    <cellStyle name="Warning 2" xf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21165</xdr:colOff>
      <xdr:row>0</xdr:row>
      <xdr:rowOff>1</xdr:rowOff>
    </xdr:from>
    <xdr:to>
      <xdr:col>14</xdr:col>
      <xdr:colOff>2</xdr:colOff>
      <xdr:row>0</xdr:row>
      <xdr:rowOff>5186939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50" t="4777" r="16938" b="2631"/>
        <a:stretch/>
      </xdr:blipFill>
      <xdr:spPr>
        <a:xfrm rot="5400000">
          <a:off x="2671740" y="-2650574"/>
          <a:ext cx="5186938" cy="10488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506"/>
  <sheetViews>
    <sheetView tabSelected="1" zoomScale="90" workbookViewId="0">
      <selection activeCell="R1" sqref="R1"/>
    </sheetView>
  </sheetViews>
  <sheetFormatPr defaultColWidth="8" defaultRowHeight="12.75" customHeight="1" x14ac:dyDescent="0.25"/>
  <cols>
    <col min="1" max="1" width="8.7109375" style="1" customWidth="1"/>
    <col min="2" max="2" width="64" style="1" customWidth="1"/>
    <col min="3" max="3" width="9.28515625" style="2" customWidth="1"/>
    <col min="4" max="4" width="6.7109375" style="3" customWidth="1"/>
    <col min="5" max="5" width="7.28515625" style="3" customWidth="1"/>
    <col min="6" max="6" width="8.42578125" style="3" customWidth="1"/>
    <col min="7" max="7" width="8" style="4" customWidth="1"/>
    <col min="8" max="8" width="6.42578125" style="4" customWidth="1"/>
    <col min="9" max="9" width="5.28515625" style="4" customWidth="1"/>
    <col min="10" max="10" width="6.85546875" style="4" customWidth="1"/>
    <col min="11" max="11" width="6.28515625" style="3" customWidth="1"/>
    <col min="12" max="12" width="6.140625" style="3" customWidth="1"/>
    <col min="13" max="13" width="7" style="3" customWidth="1"/>
    <col min="14" max="14" width="7.140625" style="3" customWidth="1"/>
    <col min="15" max="224" width="8" style="1" customWidth="1"/>
    <col min="225" max="257" width="8" style="5" customWidth="1"/>
  </cols>
  <sheetData>
    <row r="1" spans="1:225" ht="409.5" customHeight="1" x14ac:dyDescent="0.25"/>
    <row r="2" spans="1:225" ht="12.75" customHeight="1" x14ac:dyDescent="0.25">
      <c r="A2" s="79" t="s">
        <v>0</v>
      </c>
      <c r="B2" s="80" t="s">
        <v>1</v>
      </c>
      <c r="C2" s="81" t="s">
        <v>2</v>
      </c>
      <c r="D2" s="82" t="s">
        <v>3</v>
      </c>
      <c r="E2" s="82"/>
      <c r="F2" s="82"/>
      <c r="G2" s="83" t="s">
        <v>4</v>
      </c>
      <c r="H2" s="84" t="s">
        <v>5</v>
      </c>
      <c r="I2" s="84"/>
      <c r="J2" s="84"/>
      <c r="K2" s="84"/>
      <c r="L2" s="82" t="s">
        <v>6</v>
      </c>
      <c r="M2" s="82"/>
      <c r="N2" s="82"/>
      <c r="O2" s="9"/>
    </row>
    <row r="3" spans="1:225" ht="34.15" customHeight="1" x14ac:dyDescent="0.25">
      <c r="A3" s="79"/>
      <c r="B3" s="80"/>
      <c r="C3" s="81"/>
      <c r="D3" s="7" t="s">
        <v>7</v>
      </c>
      <c r="E3" s="7" t="s">
        <v>8</v>
      </c>
      <c r="F3" s="10" t="s">
        <v>9</v>
      </c>
      <c r="G3" s="83"/>
      <c r="H3" s="8" t="s">
        <v>10</v>
      </c>
      <c r="I3" s="8" t="s">
        <v>11</v>
      </c>
      <c r="J3" s="8" t="s">
        <v>12</v>
      </c>
      <c r="K3" s="7" t="s">
        <v>13</v>
      </c>
      <c r="L3" s="11" t="s">
        <v>14</v>
      </c>
      <c r="M3" s="7" t="s">
        <v>15</v>
      </c>
      <c r="N3" s="7" t="s">
        <v>16</v>
      </c>
      <c r="O3" s="9"/>
    </row>
    <row r="4" spans="1:225" ht="12" customHeight="1" x14ac:dyDescent="0.25">
      <c r="A4" s="12"/>
      <c r="B4" s="13" t="s">
        <v>17</v>
      </c>
      <c r="C4" s="6"/>
      <c r="D4" s="14"/>
      <c r="E4" s="14"/>
      <c r="F4" s="14"/>
      <c r="G4" s="15"/>
      <c r="H4" s="15"/>
      <c r="I4" s="15"/>
      <c r="J4" s="15"/>
      <c r="K4" s="14"/>
      <c r="L4" s="14"/>
      <c r="M4" s="14"/>
      <c r="N4" s="14"/>
      <c r="O4" s="9"/>
    </row>
    <row r="5" spans="1:225" ht="12" customHeight="1" x14ac:dyDescent="0.25">
      <c r="A5" s="16"/>
      <c r="B5" s="17" t="s">
        <v>18</v>
      </c>
      <c r="C5" s="6"/>
      <c r="D5" s="14"/>
      <c r="E5" s="14"/>
      <c r="F5" s="14"/>
      <c r="G5" s="15"/>
      <c r="H5" s="15"/>
      <c r="I5" s="15"/>
      <c r="J5" s="15"/>
      <c r="K5" s="14"/>
      <c r="L5" s="14"/>
      <c r="M5" s="14"/>
      <c r="N5" s="14"/>
      <c r="O5" s="9"/>
    </row>
    <row r="6" spans="1:225" ht="12" customHeight="1" x14ac:dyDescent="0.25">
      <c r="A6" s="6"/>
      <c r="B6" s="18" t="s">
        <v>19</v>
      </c>
      <c r="C6" s="19"/>
      <c r="D6" s="14"/>
      <c r="E6" s="14"/>
      <c r="F6" s="14"/>
      <c r="G6" s="15"/>
      <c r="H6" s="15"/>
      <c r="I6" s="15"/>
      <c r="J6" s="15"/>
      <c r="K6" s="14"/>
      <c r="L6" s="14"/>
      <c r="M6" s="14"/>
      <c r="N6" s="14"/>
      <c r="O6" s="9"/>
    </row>
    <row r="7" spans="1:225" ht="12" customHeight="1" x14ac:dyDescent="0.25">
      <c r="A7" s="20">
        <v>14</v>
      </c>
      <c r="B7" s="21" t="s">
        <v>20</v>
      </c>
      <c r="C7" s="22" t="s">
        <v>21</v>
      </c>
      <c r="D7" s="23">
        <v>0.1</v>
      </c>
      <c r="E7" s="23">
        <v>6.2</v>
      </c>
      <c r="F7" s="23">
        <v>2.2000000000000002</v>
      </c>
      <c r="G7" s="24">
        <v>65</v>
      </c>
      <c r="H7" s="24">
        <v>0</v>
      </c>
      <c r="I7" s="24">
        <v>0</v>
      </c>
      <c r="J7" s="24">
        <v>0</v>
      </c>
      <c r="K7" s="23">
        <v>0</v>
      </c>
      <c r="L7" s="23">
        <v>0</v>
      </c>
      <c r="M7" s="23">
        <v>0</v>
      </c>
      <c r="N7" s="23">
        <v>0</v>
      </c>
      <c r="O7" s="9"/>
    </row>
    <row r="8" spans="1:225" ht="12" customHeight="1" x14ac:dyDescent="0.25">
      <c r="A8" s="20">
        <v>210</v>
      </c>
      <c r="B8" s="21" t="s">
        <v>22</v>
      </c>
      <c r="C8" s="22" t="s">
        <v>23</v>
      </c>
      <c r="D8" s="14">
        <v>18.600000000000001</v>
      </c>
      <c r="E8" s="14">
        <v>19.2</v>
      </c>
      <c r="F8" s="14">
        <v>4.5999999999999996</v>
      </c>
      <c r="G8" s="15">
        <v>266</v>
      </c>
      <c r="H8" s="15">
        <v>165</v>
      </c>
      <c r="I8" s="15">
        <v>27</v>
      </c>
      <c r="J8" s="15">
        <v>328</v>
      </c>
      <c r="K8" s="14">
        <v>3.46</v>
      </c>
      <c r="L8" s="14">
        <v>0.09</v>
      </c>
      <c r="M8" s="14">
        <v>0.98</v>
      </c>
      <c r="N8" s="14">
        <v>1.4999999999999999E-2</v>
      </c>
      <c r="O8" s="9"/>
    </row>
    <row r="9" spans="1:225" ht="12" customHeight="1" x14ac:dyDescent="0.25">
      <c r="A9" s="20">
        <v>338</v>
      </c>
      <c r="B9" s="21" t="s">
        <v>24</v>
      </c>
      <c r="C9" s="22" t="s">
        <v>25</v>
      </c>
      <c r="D9" s="23">
        <v>0.4</v>
      </c>
      <c r="E9" s="14">
        <v>0.4</v>
      </c>
      <c r="F9" s="14">
        <v>10.8</v>
      </c>
      <c r="G9" s="15">
        <v>49</v>
      </c>
      <c r="H9" s="15">
        <v>18</v>
      </c>
      <c r="I9" s="15">
        <v>10</v>
      </c>
      <c r="J9" s="15">
        <v>12</v>
      </c>
      <c r="K9" s="14">
        <v>2.4</v>
      </c>
      <c r="L9" s="14">
        <v>0</v>
      </c>
      <c r="M9" s="14">
        <v>11</v>
      </c>
      <c r="N9" s="14">
        <v>0</v>
      </c>
      <c r="O9" s="9"/>
    </row>
    <row r="10" spans="1:225" ht="12" customHeight="1" x14ac:dyDescent="0.25">
      <c r="A10" s="20">
        <v>376</v>
      </c>
      <c r="B10" s="21" t="s">
        <v>26</v>
      </c>
      <c r="C10" s="22" t="s">
        <v>23</v>
      </c>
      <c r="D10" s="14">
        <v>0.2</v>
      </c>
      <c r="E10" s="14">
        <v>0.1</v>
      </c>
      <c r="F10" s="14">
        <v>5</v>
      </c>
      <c r="G10" s="15">
        <v>21</v>
      </c>
      <c r="H10" s="15">
        <v>5</v>
      </c>
      <c r="I10" s="15">
        <v>4</v>
      </c>
      <c r="J10" s="15">
        <v>8</v>
      </c>
      <c r="K10" s="14">
        <v>0.9</v>
      </c>
      <c r="L10" s="14">
        <v>0</v>
      </c>
      <c r="M10" s="14">
        <v>0.1</v>
      </c>
      <c r="N10" s="14">
        <v>0</v>
      </c>
      <c r="O10" s="9"/>
    </row>
    <row r="11" spans="1:225" ht="12" customHeight="1" x14ac:dyDescent="0.25">
      <c r="A11" s="6"/>
      <c r="B11" s="25" t="s">
        <v>27</v>
      </c>
      <c r="C11" s="19" t="s">
        <v>28</v>
      </c>
      <c r="D11" s="14">
        <v>3.84</v>
      </c>
      <c r="E11" s="14">
        <v>0.96</v>
      </c>
      <c r="F11" s="14">
        <v>27.456000000000003</v>
      </c>
      <c r="G11" s="15">
        <v>134.4</v>
      </c>
      <c r="H11" s="15">
        <v>19.2</v>
      </c>
      <c r="I11" s="15">
        <v>0</v>
      </c>
      <c r="J11" s="15">
        <v>0</v>
      </c>
      <c r="K11" s="14">
        <v>0.96</v>
      </c>
      <c r="L11" s="14">
        <v>0.15359999999999999</v>
      </c>
      <c r="M11" s="14">
        <v>0</v>
      </c>
      <c r="N11" s="14">
        <v>0</v>
      </c>
      <c r="O11" s="9"/>
    </row>
    <row r="12" spans="1:225" ht="12" customHeight="1" x14ac:dyDescent="0.25">
      <c r="A12" s="20"/>
      <c r="B12" s="26" t="s">
        <v>29</v>
      </c>
      <c r="C12" s="27"/>
      <c r="D12" s="28">
        <f t="shared" ref="D12:N12" si="0">SUM(D7:D11)</f>
        <v>23.14</v>
      </c>
      <c r="E12" s="28">
        <f t="shared" si="0"/>
        <v>26.86</v>
      </c>
      <c r="F12" s="28">
        <f t="shared" si="0"/>
        <v>50.056000000000004</v>
      </c>
      <c r="G12" s="29">
        <f>SUM(G7:G11)</f>
        <v>535.4</v>
      </c>
      <c r="H12" s="29">
        <f t="shared" si="0"/>
        <v>207.2</v>
      </c>
      <c r="I12" s="29">
        <f t="shared" si="0"/>
        <v>41</v>
      </c>
      <c r="J12" s="29">
        <f t="shared" si="0"/>
        <v>348</v>
      </c>
      <c r="K12" s="28">
        <f t="shared" si="0"/>
        <v>7.72</v>
      </c>
      <c r="L12" s="28">
        <f t="shared" si="0"/>
        <v>0.24359999999999998</v>
      </c>
      <c r="M12" s="28">
        <f t="shared" si="0"/>
        <v>12.08</v>
      </c>
      <c r="N12" s="28">
        <f t="shared" si="0"/>
        <v>1.4999999999999999E-2</v>
      </c>
      <c r="O12" s="9"/>
    </row>
    <row r="13" spans="1:225" ht="12" customHeight="1" x14ac:dyDescent="0.25">
      <c r="A13" s="20"/>
      <c r="B13" s="18" t="s">
        <v>30</v>
      </c>
      <c r="C13" s="22"/>
      <c r="D13" s="14"/>
      <c r="E13" s="14"/>
      <c r="F13" s="14"/>
      <c r="G13" s="15"/>
      <c r="H13" s="15"/>
      <c r="I13" s="15"/>
      <c r="J13" s="15"/>
      <c r="K13" s="14"/>
      <c r="L13" s="14"/>
      <c r="M13" s="14"/>
      <c r="N13" s="14"/>
      <c r="O13" s="9"/>
    </row>
    <row r="14" spans="1:225" ht="12" customHeight="1" x14ac:dyDescent="0.25">
      <c r="A14" s="20">
        <v>102</v>
      </c>
      <c r="B14" s="30" t="s">
        <v>31</v>
      </c>
      <c r="C14" s="22" t="s">
        <v>32</v>
      </c>
      <c r="D14" s="23">
        <v>5.5</v>
      </c>
      <c r="E14" s="23">
        <v>5.3</v>
      </c>
      <c r="F14" s="23">
        <v>15.3</v>
      </c>
      <c r="G14" s="24">
        <v>131</v>
      </c>
      <c r="H14" s="24">
        <v>30</v>
      </c>
      <c r="I14" s="24">
        <v>32</v>
      </c>
      <c r="J14" s="24">
        <v>87</v>
      </c>
      <c r="K14" s="23">
        <v>2</v>
      </c>
      <c r="L14" s="23">
        <v>0.4</v>
      </c>
      <c r="M14" s="23">
        <v>6</v>
      </c>
      <c r="N14" s="23">
        <v>0</v>
      </c>
      <c r="O14" s="9"/>
    </row>
    <row r="15" spans="1:225" s="1" customFormat="1" ht="12" customHeight="1" x14ac:dyDescent="0.25">
      <c r="A15" s="20">
        <v>265</v>
      </c>
      <c r="B15" s="31" t="s">
        <v>33</v>
      </c>
      <c r="C15" s="22" t="s">
        <v>23</v>
      </c>
      <c r="D15" s="23">
        <v>11.6</v>
      </c>
      <c r="E15" s="23">
        <v>11.7</v>
      </c>
      <c r="F15" s="23">
        <v>37.1</v>
      </c>
      <c r="G15" s="24">
        <v>300</v>
      </c>
      <c r="H15" s="24">
        <v>9</v>
      </c>
      <c r="I15" s="24">
        <v>41</v>
      </c>
      <c r="J15" s="24">
        <v>176</v>
      </c>
      <c r="K15" s="23">
        <v>1.49</v>
      </c>
      <c r="L15" s="23">
        <v>0.08</v>
      </c>
      <c r="M15" s="23">
        <v>0.74</v>
      </c>
      <c r="N15" s="23">
        <v>0</v>
      </c>
      <c r="O15" s="9"/>
      <c r="HQ15" s="5"/>
    </row>
    <row r="16" spans="1:225" s="32" customFormat="1" ht="12" customHeight="1" x14ac:dyDescent="0.25">
      <c r="A16" s="20">
        <v>388</v>
      </c>
      <c r="B16" s="21" t="s">
        <v>34</v>
      </c>
      <c r="C16" s="22" t="s">
        <v>23</v>
      </c>
      <c r="D16" s="23">
        <v>0.7</v>
      </c>
      <c r="E16" s="23">
        <v>0.3</v>
      </c>
      <c r="F16" s="23">
        <v>24.6</v>
      </c>
      <c r="G16" s="24">
        <v>104</v>
      </c>
      <c r="H16" s="24">
        <v>10</v>
      </c>
      <c r="I16" s="24">
        <v>3</v>
      </c>
      <c r="J16" s="24">
        <v>3</v>
      </c>
      <c r="K16" s="23">
        <v>0.7</v>
      </c>
      <c r="L16" s="23">
        <v>0</v>
      </c>
      <c r="M16" s="23">
        <v>20</v>
      </c>
      <c r="N16" s="23">
        <v>0</v>
      </c>
      <c r="O16" s="33"/>
      <c r="HQ16" s="34"/>
    </row>
    <row r="17" spans="1:15" ht="19.5" customHeight="1" x14ac:dyDescent="0.25">
      <c r="A17" s="6"/>
      <c r="B17" s="25" t="s">
        <v>35</v>
      </c>
      <c r="C17" s="19" t="s">
        <v>36</v>
      </c>
      <c r="D17" s="14">
        <v>4.2799999999999994</v>
      </c>
      <c r="E17" s="14">
        <v>0.92</v>
      </c>
      <c r="F17" s="14">
        <v>28.532</v>
      </c>
      <c r="G17" s="15">
        <v>139.80000000000001</v>
      </c>
      <c r="H17" s="15">
        <v>30.4</v>
      </c>
      <c r="I17" s="15">
        <v>0</v>
      </c>
      <c r="J17" s="15">
        <v>0</v>
      </c>
      <c r="K17" s="14">
        <v>1.6</v>
      </c>
      <c r="L17" s="14">
        <v>0.18920000000000001</v>
      </c>
      <c r="M17" s="14">
        <v>0</v>
      </c>
      <c r="N17" s="14">
        <v>0</v>
      </c>
      <c r="O17" s="9"/>
    </row>
    <row r="18" spans="1:15" ht="12" customHeight="1" x14ac:dyDescent="0.25">
      <c r="A18" s="6"/>
      <c r="B18" s="35" t="s">
        <v>29</v>
      </c>
      <c r="C18" s="27"/>
      <c r="D18" s="28">
        <f t="shared" ref="D18:N18" si="1">SUM(D14:D17)</f>
        <v>22.08</v>
      </c>
      <c r="E18" s="28">
        <f t="shared" si="1"/>
        <v>18.220000000000002</v>
      </c>
      <c r="F18" s="28">
        <f t="shared" si="1"/>
        <v>105.532</v>
      </c>
      <c r="G18" s="29">
        <f t="shared" si="1"/>
        <v>674.8</v>
      </c>
      <c r="H18" s="29">
        <f t="shared" si="1"/>
        <v>79.400000000000006</v>
      </c>
      <c r="I18" s="29">
        <f t="shared" si="1"/>
        <v>76</v>
      </c>
      <c r="J18" s="29">
        <f t="shared" si="1"/>
        <v>266</v>
      </c>
      <c r="K18" s="28">
        <f t="shared" si="1"/>
        <v>5.7900000000000009</v>
      </c>
      <c r="L18" s="28">
        <f t="shared" si="1"/>
        <v>0.66920000000000002</v>
      </c>
      <c r="M18" s="28">
        <f t="shared" si="1"/>
        <v>26.740000000000002</v>
      </c>
      <c r="N18" s="28">
        <f t="shared" si="1"/>
        <v>0</v>
      </c>
      <c r="O18" s="9"/>
    </row>
    <row r="19" spans="1:15" ht="12" customHeight="1" x14ac:dyDescent="0.25">
      <c r="A19" s="6"/>
      <c r="B19" s="18" t="s">
        <v>37</v>
      </c>
      <c r="C19" s="19"/>
      <c r="D19" s="14"/>
      <c r="E19" s="14"/>
      <c r="F19" s="14"/>
      <c r="G19" s="15"/>
      <c r="H19" s="15"/>
      <c r="I19" s="15"/>
      <c r="J19" s="15"/>
      <c r="K19" s="14"/>
      <c r="L19" s="14"/>
      <c r="M19" s="14"/>
      <c r="N19" s="14"/>
      <c r="O19" s="9"/>
    </row>
    <row r="20" spans="1:15" ht="12" customHeight="1" x14ac:dyDescent="0.25">
      <c r="A20" s="20" t="s">
        <v>38</v>
      </c>
      <c r="B20" s="21" t="s">
        <v>39</v>
      </c>
      <c r="C20" s="22" t="s">
        <v>40</v>
      </c>
      <c r="D20" s="23">
        <v>12</v>
      </c>
      <c r="E20" s="23">
        <v>9.3000000000000007</v>
      </c>
      <c r="F20" s="23">
        <v>27.9</v>
      </c>
      <c r="G20" s="24">
        <v>243</v>
      </c>
      <c r="H20" s="24">
        <v>91</v>
      </c>
      <c r="I20" s="24">
        <v>19</v>
      </c>
      <c r="J20" s="24">
        <v>128</v>
      </c>
      <c r="K20" s="23">
        <v>0.68</v>
      </c>
      <c r="L20" s="23">
        <v>7.0000000000000007E-2</v>
      </c>
      <c r="M20" s="23">
        <v>0.09</v>
      </c>
      <c r="N20" s="23">
        <v>0.03</v>
      </c>
      <c r="O20" s="9"/>
    </row>
    <row r="21" spans="1:15" ht="12" customHeight="1" x14ac:dyDescent="0.25">
      <c r="A21" s="20">
        <v>338</v>
      </c>
      <c r="B21" s="21" t="s">
        <v>24</v>
      </c>
      <c r="C21" s="22" t="s">
        <v>25</v>
      </c>
      <c r="D21" s="23">
        <v>0.4</v>
      </c>
      <c r="E21" s="23">
        <v>0.4</v>
      </c>
      <c r="F21" s="23">
        <v>10.8</v>
      </c>
      <c r="G21" s="24">
        <v>49</v>
      </c>
      <c r="H21" s="24">
        <v>18</v>
      </c>
      <c r="I21" s="24">
        <v>10</v>
      </c>
      <c r="J21" s="24">
        <v>12</v>
      </c>
      <c r="K21" s="23">
        <v>2.4</v>
      </c>
      <c r="L21" s="23">
        <v>0</v>
      </c>
      <c r="M21" s="23">
        <v>11</v>
      </c>
      <c r="N21" s="23">
        <v>0</v>
      </c>
      <c r="O21" s="9"/>
    </row>
    <row r="22" spans="1:15" ht="12" customHeight="1" x14ac:dyDescent="0.25">
      <c r="A22" s="6">
        <v>377</v>
      </c>
      <c r="B22" s="36" t="s">
        <v>41</v>
      </c>
      <c r="C22" s="22" t="s">
        <v>42</v>
      </c>
      <c r="D22" s="14">
        <v>0.3</v>
      </c>
      <c r="E22" s="14">
        <v>0.1</v>
      </c>
      <c r="F22" s="14">
        <v>10.3</v>
      </c>
      <c r="G22" s="15">
        <v>43</v>
      </c>
      <c r="H22" s="15">
        <v>8</v>
      </c>
      <c r="I22" s="15">
        <v>5</v>
      </c>
      <c r="J22" s="15">
        <v>10</v>
      </c>
      <c r="K22" s="14">
        <v>0.9</v>
      </c>
      <c r="L22" s="14">
        <v>0</v>
      </c>
      <c r="M22" s="14">
        <v>2.9</v>
      </c>
      <c r="N22" s="14">
        <v>0</v>
      </c>
      <c r="O22" s="9"/>
    </row>
    <row r="23" spans="1:15" ht="12" customHeight="1" x14ac:dyDescent="0.25">
      <c r="A23" s="6"/>
      <c r="B23" s="35" t="s">
        <v>29</v>
      </c>
      <c r="C23" s="27"/>
      <c r="D23" s="28">
        <f>SUM(D20:D22)</f>
        <v>12.700000000000001</v>
      </c>
      <c r="E23" s="28">
        <f t="shared" ref="E23:N23" si="2">SUM(E20:E22)</f>
        <v>9.8000000000000007</v>
      </c>
      <c r="F23" s="28">
        <f t="shared" si="2"/>
        <v>49</v>
      </c>
      <c r="G23" s="29">
        <f t="shared" si="2"/>
        <v>335</v>
      </c>
      <c r="H23" s="29">
        <f t="shared" si="2"/>
        <v>117</v>
      </c>
      <c r="I23" s="29">
        <f t="shared" si="2"/>
        <v>34</v>
      </c>
      <c r="J23" s="29">
        <f t="shared" si="2"/>
        <v>150</v>
      </c>
      <c r="K23" s="28">
        <f t="shared" si="2"/>
        <v>3.98</v>
      </c>
      <c r="L23" s="28">
        <f t="shared" si="2"/>
        <v>7.0000000000000007E-2</v>
      </c>
      <c r="M23" s="28">
        <f t="shared" si="2"/>
        <v>13.99</v>
      </c>
      <c r="N23" s="28">
        <f t="shared" si="2"/>
        <v>0.03</v>
      </c>
      <c r="O23" s="9"/>
    </row>
    <row r="24" spans="1:15" ht="12" customHeight="1" x14ac:dyDescent="0.25">
      <c r="A24" s="6"/>
      <c r="B24" s="37" t="s">
        <v>43</v>
      </c>
      <c r="C24" s="38"/>
      <c r="D24" s="38">
        <f t="shared" ref="D24:N24" si="3">D12+D18+D23</f>
        <v>57.92</v>
      </c>
      <c r="E24" s="38">
        <f t="shared" si="3"/>
        <v>54.879999999999995</v>
      </c>
      <c r="F24" s="38">
        <f t="shared" si="3"/>
        <v>204.58799999999999</v>
      </c>
      <c r="G24" s="39">
        <f t="shared" si="3"/>
        <v>1545.1999999999998</v>
      </c>
      <c r="H24" s="39">
        <f t="shared" si="3"/>
        <v>403.6</v>
      </c>
      <c r="I24" s="39">
        <f t="shared" si="3"/>
        <v>151</v>
      </c>
      <c r="J24" s="39">
        <f t="shared" si="3"/>
        <v>764</v>
      </c>
      <c r="K24" s="38">
        <f t="shared" si="3"/>
        <v>17.490000000000002</v>
      </c>
      <c r="L24" s="38">
        <f t="shared" si="3"/>
        <v>0.98280000000000012</v>
      </c>
      <c r="M24" s="38">
        <f t="shared" si="3"/>
        <v>52.81</v>
      </c>
      <c r="N24" s="38">
        <f t="shared" si="3"/>
        <v>4.4999999999999998E-2</v>
      </c>
      <c r="O24" s="9"/>
    </row>
    <row r="25" spans="1:15" ht="12" customHeight="1" x14ac:dyDescent="0.25">
      <c r="A25" s="6"/>
      <c r="B25" s="17" t="s">
        <v>44</v>
      </c>
      <c r="C25" s="19"/>
      <c r="D25" s="14"/>
      <c r="E25" s="14"/>
      <c r="F25" s="14"/>
      <c r="G25" s="15"/>
      <c r="H25" s="15"/>
      <c r="I25" s="15"/>
      <c r="J25" s="15"/>
      <c r="K25" s="14"/>
      <c r="L25" s="14"/>
      <c r="M25" s="14"/>
      <c r="N25" s="14"/>
      <c r="O25" s="9"/>
    </row>
    <row r="26" spans="1:15" ht="12" customHeight="1" x14ac:dyDescent="0.25">
      <c r="A26" s="6"/>
      <c r="B26" s="18" t="s">
        <v>19</v>
      </c>
      <c r="C26" s="19"/>
      <c r="D26" s="14"/>
      <c r="E26" s="14"/>
      <c r="F26" s="14"/>
      <c r="G26" s="15"/>
      <c r="H26" s="15"/>
      <c r="I26" s="15"/>
      <c r="J26" s="15"/>
      <c r="K26" s="14"/>
      <c r="L26" s="14"/>
      <c r="M26" s="14"/>
      <c r="N26" s="14"/>
      <c r="O26" s="9"/>
    </row>
    <row r="27" spans="1:15" ht="12" customHeight="1" x14ac:dyDescent="0.25">
      <c r="A27" s="20">
        <v>14</v>
      </c>
      <c r="B27" s="21" t="s">
        <v>45</v>
      </c>
      <c r="C27" s="22" t="s">
        <v>46</v>
      </c>
      <c r="D27" s="23">
        <v>0.12</v>
      </c>
      <c r="E27" s="23">
        <v>10.9</v>
      </c>
      <c r="F27" s="23">
        <v>0.2</v>
      </c>
      <c r="G27" s="24">
        <v>99</v>
      </c>
      <c r="H27" s="24">
        <v>4</v>
      </c>
      <c r="I27" s="24">
        <v>0</v>
      </c>
      <c r="J27" s="24">
        <v>4.5</v>
      </c>
      <c r="K27" s="23">
        <v>0.03</v>
      </c>
      <c r="L27" s="23">
        <v>0.02</v>
      </c>
      <c r="M27" s="23">
        <v>0</v>
      </c>
      <c r="N27" s="23">
        <v>0.06</v>
      </c>
      <c r="O27" s="9"/>
    </row>
    <row r="28" spans="1:15" ht="12" customHeight="1" x14ac:dyDescent="0.25">
      <c r="A28" s="20">
        <v>259</v>
      </c>
      <c r="B28" s="21" t="s">
        <v>47</v>
      </c>
      <c r="C28" s="22" t="s">
        <v>23</v>
      </c>
      <c r="D28" s="23">
        <v>10.1</v>
      </c>
      <c r="E28" s="23">
        <v>12</v>
      </c>
      <c r="F28" s="23">
        <v>19.3</v>
      </c>
      <c r="G28" s="24">
        <v>226</v>
      </c>
      <c r="H28" s="24">
        <v>16</v>
      </c>
      <c r="I28" s="24">
        <v>40</v>
      </c>
      <c r="J28" s="24">
        <v>165</v>
      </c>
      <c r="K28" s="23">
        <v>1.99</v>
      </c>
      <c r="L28" s="23">
        <v>0.17</v>
      </c>
      <c r="M28" s="23">
        <v>8.16</v>
      </c>
      <c r="N28" s="23">
        <v>0</v>
      </c>
      <c r="O28" s="9"/>
    </row>
    <row r="29" spans="1:15" ht="12" customHeight="1" x14ac:dyDescent="0.25">
      <c r="A29" s="20">
        <v>377</v>
      </c>
      <c r="B29" s="21" t="s">
        <v>41</v>
      </c>
      <c r="C29" s="22" t="s">
        <v>42</v>
      </c>
      <c r="D29" s="14">
        <v>0.3</v>
      </c>
      <c r="E29" s="14">
        <v>0.1</v>
      </c>
      <c r="F29" s="14">
        <v>10.3</v>
      </c>
      <c r="G29" s="15">
        <v>43</v>
      </c>
      <c r="H29" s="15">
        <v>8</v>
      </c>
      <c r="I29" s="15">
        <v>5</v>
      </c>
      <c r="J29" s="15">
        <v>10</v>
      </c>
      <c r="K29" s="14">
        <v>0.9</v>
      </c>
      <c r="L29" s="14">
        <v>0</v>
      </c>
      <c r="M29" s="14">
        <v>2.9</v>
      </c>
      <c r="N29" s="14">
        <v>0</v>
      </c>
      <c r="O29" s="9"/>
    </row>
    <row r="30" spans="1:15" ht="12" customHeight="1" x14ac:dyDescent="0.25">
      <c r="A30" s="6"/>
      <c r="B30" s="25" t="s">
        <v>27</v>
      </c>
      <c r="C30" s="19" t="s">
        <v>48</v>
      </c>
      <c r="D30" s="14">
        <v>2.8</v>
      </c>
      <c r="E30" s="14">
        <v>0.7</v>
      </c>
      <c r="F30" s="14">
        <v>20.02</v>
      </c>
      <c r="G30" s="15">
        <v>98</v>
      </c>
      <c r="H30" s="15">
        <v>14</v>
      </c>
      <c r="I30" s="15">
        <v>0</v>
      </c>
      <c r="J30" s="15">
        <v>0</v>
      </c>
      <c r="K30" s="14">
        <v>0.7</v>
      </c>
      <c r="L30" s="14">
        <v>0.11200000000000002</v>
      </c>
      <c r="M30" s="14">
        <v>0</v>
      </c>
      <c r="N30" s="14">
        <v>0</v>
      </c>
      <c r="O30" s="9"/>
    </row>
    <row r="31" spans="1:15" ht="12" customHeight="1" x14ac:dyDescent="0.25">
      <c r="A31" s="20"/>
      <c r="B31" s="26" t="s">
        <v>29</v>
      </c>
      <c r="C31" s="27"/>
      <c r="D31" s="28">
        <f t="shared" ref="D31:N31" si="4">SUM(D27:D30)</f>
        <v>13.32</v>
      </c>
      <c r="E31" s="28">
        <f t="shared" si="4"/>
        <v>23.7</v>
      </c>
      <c r="F31" s="28">
        <f t="shared" si="4"/>
        <v>49.82</v>
      </c>
      <c r="G31" s="29">
        <f>SUM(G27:G30)</f>
        <v>466</v>
      </c>
      <c r="H31" s="29">
        <f t="shared" si="4"/>
        <v>42</v>
      </c>
      <c r="I31" s="29">
        <f t="shared" si="4"/>
        <v>45</v>
      </c>
      <c r="J31" s="29">
        <f t="shared" si="4"/>
        <v>179.5</v>
      </c>
      <c r="K31" s="28">
        <f t="shared" si="4"/>
        <v>3.62</v>
      </c>
      <c r="L31" s="28">
        <f t="shared" si="4"/>
        <v>0.30200000000000005</v>
      </c>
      <c r="M31" s="28">
        <f t="shared" si="4"/>
        <v>11.06</v>
      </c>
      <c r="N31" s="28">
        <f t="shared" si="4"/>
        <v>0.06</v>
      </c>
      <c r="O31" s="9"/>
    </row>
    <row r="32" spans="1:15" ht="12" customHeight="1" x14ac:dyDescent="0.25">
      <c r="A32" s="6"/>
      <c r="B32" s="18" t="s">
        <v>49</v>
      </c>
      <c r="C32" s="19"/>
      <c r="D32" s="14"/>
      <c r="E32" s="14"/>
      <c r="F32" s="14"/>
      <c r="G32" s="15"/>
      <c r="H32" s="15"/>
      <c r="I32" s="15"/>
      <c r="J32" s="15"/>
      <c r="K32" s="14"/>
      <c r="L32" s="14"/>
      <c r="M32" s="14"/>
      <c r="N32" s="14"/>
    </row>
    <row r="33" spans="1:225" ht="12" customHeight="1" x14ac:dyDescent="0.25">
      <c r="A33" s="6">
        <v>157</v>
      </c>
      <c r="B33" s="30" t="s">
        <v>50</v>
      </c>
      <c r="C33" s="22" t="s">
        <v>51</v>
      </c>
      <c r="D33" s="14">
        <v>6.8</v>
      </c>
      <c r="E33" s="14">
        <v>6.2</v>
      </c>
      <c r="F33" s="14">
        <v>7</v>
      </c>
      <c r="G33" s="15">
        <v>112</v>
      </c>
      <c r="H33" s="15">
        <v>20</v>
      </c>
      <c r="I33" s="15">
        <v>32</v>
      </c>
      <c r="J33" s="15">
        <v>99</v>
      </c>
      <c r="K33" s="14">
        <v>1.2</v>
      </c>
      <c r="L33" s="14">
        <v>0.1</v>
      </c>
      <c r="M33" s="14">
        <v>5.3</v>
      </c>
      <c r="N33" s="14">
        <v>0</v>
      </c>
    </row>
    <row r="34" spans="1:225" s="32" customFormat="1" ht="12" customHeight="1" x14ac:dyDescent="0.25">
      <c r="A34" s="6">
        <v>295</v>
      </c>
      <c r="B34" s="40" t="s">
        <v>52</v>
      </c>
      <c r="C34" s="19" t="s">
        <v>40</v>
      </c>
      <c r="D34" s="14">
        <v>20.2</v>
      </c>
      <c r="E34" s="14">
        <v>8.9700000000000006</v>
      </c>
      <c r="F34" s="14">
        <v>16.8</v>
      </c>
      <c r="G34" s="15">
        <v>229</v>
      </c>
      <c r="H34" s="15">
        <v>42</v>
      </c>
      <c r="I34" s="15">
        <v>72</v>
      </c>
      <c r="J34" s="15">
        <v>151</v>
      </c>
      <c r="K34" s="14">
        <v>1.8</v>
      </c>
      <c r="L34" s="14">
        <v>0.2</v>
      </c>
      <c r="M34" s="14">
        <v>1.3</v>
      </c>
      <c r="N34" s="14">
        <v>0.06</v>
      </c>
      <c r="HQ34" s="34"/>
    </row>
    <row r="35" spans="1:225" ht="12" customHeight="1" x14ac:dyDescent="0.25">
      <c r="A35" s="6">
        <v>309</v>
      </c>
      <c r="B35" s="21" t="s">
        <v>53</v>
      </c>
      <c r="C35" s="41">
        <v>180</v>
      </c>
      <c r="D35" s="14">
        <v>6.5</v>
      </c>
      <c r="E35" s="14">
        <v>5.7</v>
      </c>
      <c r="F35" s="14">
        <v>33.5</v>
      </c>
      <c r="G35" s="15">
        <v>212</v>
      </c>
      <c r="H35" s="15">
        <v>8</v>
      </c>
      <c r="I35" s="15">
        <v>9</v>
      </c>
      <c r="J35" s="15">
        <v>42</v>
      </c>
      <c r="K35" s="14">
        <v>0.91</v>
      </c>
      <c r="L35" s="14">
        <v>7.0000000000000007E-2</v>
      </c>
      <c r="M35" s="14">
        <v>0</v>
      </c>
      <c r="N35" s="14">
        <v>0.03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</row>
    <row r="36" spans="1:225" s="32" customFormat="1" ht="12" customHeight="1" x14ac:dyDescent="0.25">
      <c r="A36" s="20" t="s">
        <v>54</v>
      </c>
      <c r="B36" s="36" t="s">
        <v>55</v>
      </c>
      <c r="C36" s="22" t="s">
        <v>23</v>
      </c>
      <c r="D36" s="14">
        <v>0.2</v>
      </c>
      <c r="E36" s="14">
        <v>0.1</v>
      </c>
      <c r="F36" s="14">
        <v>12</v>
      </c>
      <c r="G36" s="15">
        <v>49</v>
      </c>
      <c r="H36" s="15">
        <v>11</v>
      </c>
      <c r="I36" s="15">
        <v>8</v>
      </c>
      <c r="J36" s="15">
        <v>9</v>
      </c>
      <c r="K36" s="14">
        <v>0.2</v>
      </c>
      <c r="L36" s="14">
        <v>0</v>
      </c>
      <c r="M36" s="14">
        <v>4.5</v>
      </c>
      <c r="N36" s="14">
        <v>0</v>
      </c>
      <c r="HQ36" s="34"/>
    </row>
    <row r="37" spans="1:225" ht="12" customHeight="1" x14ac:dyDescent="0.25">
      <c r="A37" s="6"/>
      <c r="B37" s="21" t="s">
        <v>56</v>
      </c>
      <c r="C37" s="42" t="s">
        <v>57</v>
      </c>
      <c r="D37" s="14">
        <v>1.7999999999999998</v>
      </c>
      <c r="E37" s="14">
        <v>0.30000000000000004</v>
      </c>
      <c r="F37" s="14">
        <v>10.8</v>
      </c>
      <c r="G37" s="15">
        <v>53</v>
      </c>
      <c r="H37" s="15">
        <v>18</v>
      </c>
      <c r="I37" s="15">
        <v>0</v>
      </c>
      <c r="J37" s="15">
        <v>0</v>
      </c>
      <c r="K37" s="14">
        <v>0.98</v>
      </c>
      <c r="L37" s="14">
        <v>9.0000000000000011E-2</v>
      </c>
      <c r="M37" s="14">
        <v>0</v>
      </c>
      <c r="N37" s="14">
        <v>0</v>
      </c>
    </row>
    <row r="38" spans="1:225" ht="12" customHeight="1" x14ac:dyDescent="0.25">
      <c r="A38" s="6"/>
      <c r="B38" s="35" t="s">
        <v>29</v>
      </c>
      <c r="C38" s="27"/>
      <c r="D38" s="28">
        <f t="shared" ref="D38:N38" si="5">SUM(D33:D37)</f>
        <v>35.5</v>
      </c>
      <c r="E38" s="28">
        <f t="shared" si="5"/>
        <v>21.270000000000003</v>
      </c>
      <c r="F38" s="28">
        <f t="shared" si="5"/>
        <v>80.099999999999994</v>
      </c>
      <c r="G38" s="29">
        <f>SUM(G33:G37)</f>
        <v>655</v>
      </c>
      <c r="H38" s="29">
        <f t="shared" si="5"/>
        <v>99</v>
      </c>
      <c r="I38" s="29">
        <f t="shared" si="5"/>
        <v>121</v>
      </c>
      <c r="J38" s="29">
        <f t="shared" si="5"/>
        <v>301</v>
      </c>
      <c r="K38" s="28">
        <f t="shared" si="5"/>
        <v>5.09</v>
      </c>
      <c r="L38" s="28">
        <f t="shared" si="5"/>
        <v>0.46000000000000008</v>
      </c>
      <c r="M38" s="28">
        <f t="shared" si="5"/>
        <v>11.1</v>
      </c>
      <c r="N38" s="28">
        <f t="shared" si="5"/>
        <v>0.09</v>
      </c>
    </row>
    <row r="39" spans="1:225" ht="12" customHeight="1" x14ac:dyDescent="0.25">
      <c r="A39" s="6"/>
      <c r="B39" s="18" t="s">
        <v>37</v>
      </c>
      <c r="C39" s="19"/>
      <c r="D39" s="14"/>
      <c r="E39" s="14"/>
      <c r="F39" s="14"/>
      <c r="G39" s="15"/>
      <c r="H39" s="15"/>
      <c r="I39" s="15"/>
      <c r="J39" s="15"/>
      <c r="K39" s="14"/>
      <c r="L39" s="14"/>
      <c r="M39" s="14"/>
      <c r="N39" s="14"/>
    </row>
    <row r="40" spans="1:225" ht="12" customHeight="1" x14ac:dyDescent="0.25">
      <c r="A40" s="20" t="s">
        <v>38</v>
      </c>
      <c r="B40" s="21" t="s">
        <v>58</v>
      </c>
      <c r="C40" s="22" t="s">
        <v>40</v>
      </c>
      <c r="D40" s="23">
        <v>11.7</v>
      </c>
      <c r="E40" s="23">
        <v>7.5</v>
      </c>
      <c r="F40" s="23">
        <v>24.8</v>
      </c>
      <c r="G40" s="24">
        <v>213</v>
      </c>
      <c r="H40" s="24">
        <v>37</v>
      </c>
      <c r="I40" s="24">
        <v>33</v>
      </c>
      <c r="J40" s="24">
        <v>76</v>
      </c>
      <c r="K40" s="23">
        <v>0.96</v>
      </c>
      <c r="L40" s="23">
        <v>0.08</v>
      </c>
      <c r="M40" s="23">
        <v>1.2</v>
      </c>
      <c r="N40" s="23">
        <v>0.03</v>
      </c>
    </row>
    <row r="41" spans="1:225" ht="12" customHeight="1" x14ac:dyDescent="0.25">
      <c r="A41" s="20">
        <v>338</v>
      </c>
      <c r="B41" s="21" t="s">
        <v>24</v>
      </c>
      <c r="C41" s="22" t="s">
        <v>25</v>
      </c>
      <c r="D41" s="23">
        <v>0.4</v>
      </c>
      <c r="E41" s="23">
        <v>0.4</v>
      </c>
      <c r="F41" s="23">
        <v>10.8</v>
      </c>
      <c r="G41" s="24">
        <v>49</v>
      </c>
      <c r="H41" s="24">
        <v>18</v>
      </c>
      <c r="I41" s="24">
        <v>10</v>
      </c>
      <c r="J41" s="24">
        <v>12</v>
      </c>
      <c r="K41" s="23">
        <v>2.4</v>
      </c>
      <c r="L41" s="23">
        <v>0</v>
      </c>
      <c r="M41" s="23">
        <v>11</v>
      </c>
      <c r="N41" s="23">
        <v>0</v>
      </c>
    </row>
    <row r="42" spans="1:225" ht="12" customHeight="1" x14ac:dyDescent="0.25">
      <c r="A42" s="20">
        <v>376</v>
      </c>
      <c r="B42" s="40" t="s">
        <v>26</v>
      </c>
      <c r="C42" s="22" t="s">
        <v>23</v>
      </c>
      <c r="D42" s="23">
        <v>0.2</v>
      </c>
      <c r="E42" s="23">
        <v>0.1</v>
      </c>
      <c r="F42" s="23">
        <v>5</v>
      </c>
      <c r="G42" s="24">
        <v>21</v>
      </c>
      <c r="H42" s="24">
        <v>5</v>
      </c>
      <c r="I42" s="24">
        <v>4</v>
      </c>
      <c r="J42" s="24">
        <v>8</v>
      </c>
      <c r="K42" s="23">
        <v>0.9</v>
      </c>
      <c r="L42" s="23">
        <v>0</v>
      </c>
      <c r="M42" s="23">
        <v>0.1</v>
      </c>
      <c r="N42" s="23">
        <v>0</v>
      </c>
    </row>
    <row r="43" spans="1:225" ht="12" customHeight="1" x14ac:dyDescent="0.25">
      <c r="A43" s="6"/>
      <c r="B43" s="35" t="s">
        <v>29</v>
      </c>
      <c r="C43" s="27"/>
      <c r="D43" s="28">
        <f t="shared" ref="D43:N43" si="6">SUM(D40:D42)</f>
        <v>12.299999999999999</v>
      </c>
      <c r="E43" s="28">
        <f t="shared" si="6"/>
        <v>8</v>
      </c>
      <c r="F43" s="28">
        <f t="shared" si="6"/>
        <v>40.6</v>
      </c>
      <c r="G43" s="29">
        <f t="shared" si="6"/>
        <v>283</v>
      </c>
      <c r="H43" s="29">
        <f t="shared" si="6"/>
        <v>60</v>
      </c>
      <c r="I43" s="29">
        <f t="shared" si="6"/>
        <v>47</v>
      </c>
      <c r="J43" s="29">
        <f t="shared" si="6"/>
        <v>96</v>
      </c>
      <c r="K43" s="28">
        <f t="shared" si="6"/>
        <v>4.26</v>
      </c>
      <c r="L43" s="28">
        <f t="shared" si="6"/>
        <v>0.08</v>
      </c>
      <c r="M43" s="28">
        <f t="shared" si="6"/>
        <v>12.299999999999999</v>
      </c>
      <c r="N43" s="28">
        <f t="shared" si="6"/>
        <v>0.03</v>
      </c>
    </row>
    <row r="44" spans="1:225" ht="12" customHeight="1" x14ac:dyDescent="0.25">
      <c r="A44" s="6"/>
      <c r="B44" s="43" t="s">
        <v>43</v>
      </c>
      <c r="C44" s="38"/>
      <c r="D44" s="38">
        <f t="shared" ref="D44:N44" si="7">D31+D38+D43</f>
        <v>61.12</v>
      </c>
      <c r="E44" s="38">
        <f t="shared" si="7"/>
        <v>52.97</v>
      </c>
      <c r="F44" s="38">
        <f t="shared" si="7"/>
        <v>170.51999999999998</v>
      </c>
      <c r="G44" s="39">
        <f>G31+G38+G43</f>
        <v>1404</v>
      </c>
      <c r="H44" s="39">
        <f t="shared" si="7"/>
        <v>201</v>
      </c>
      <c r="I44" s="39">
        <f t="shared" si="7"/>
        <v>213</v>
      </c>
      <c r="J44" s="39">
        <f t="shared" si="7"/>
        <v>576.5</v>
      </c>
      <c r="K44" s="38">
        <f t="shared" si="7"/>
        <v>12.97</v>
      </c>
      <c r="L44" s="38">
        <f t="shared" si="7"/>
        <v>0.84200000000000008</v>
      </c>
      <c r="M44" s="38">
        <f t="shared" si="7"/>
        <v>34.46</v>
      </c>
      <c r="N44" s="38">
        <f t="shared" si="7"/>
        <v>0.18</v>
      </c>
    </row>
    <row r="45" spans="1:225" ht="12" customHeight="1" x14ac:dyDescent="0.25">
      <c r="A45" s="6"/>
      <c r="B45" s="17" t="s">
        <v>59</v>
      </c>
      <c r="C45" s="19"/>
      <c r="D45" s="14"/>
      <c r="E45" s="14"/>
      <c r="F45" s="14"/>
      <c r="G45" s="15"/>
      <c r="H45" s="15"/>
      <c r="I45" s="15"/>
      <c r="J45" s="15"/>
      <c r="K45" s="14"/>
      <c r="L45" s="14"/>
      <c r="M45" s="14"/>
      <c r="N45" s="14"/>
    </row>
    <row r="46" spans="1:225" ht="12" customHeight="1" x14ac:dyDescent="0.25">
      <c r="A46" s="6"/>
      <c r="B46" s="18" t="s">
        <v>19</v>
      </c>
      <c r="C46" s="19"/>
      <c r="D46" s="14"/>
      <c r="E46" s="14"/>
      <c r="F46" s="14"/>
      <c r="G46" s="15"/>
      <c r="H46" s="15"/>
      <c r="I46" s="15"/>
      <c r="J46" s="15"/>
      <c r="K46" s="14"/>
      <c r="L46" s="14"/>
      <c r="M46" s="14"/>
      <c r="N46" s="14"/>
    </row>
    <row r="47" spans="1:225" ht="12" customHeight="1" x14ac:dyDescent="0.25">
      <c r="A47" s="20">
        <v>14</v>
      </c>
      <c r="B47" s="21" t="s">
        <v>20</v>
      </c>
      <c r="C47" s="22" t="s">
        <v>21</v>
      </c>
      <c r="D47" s="23">
        <v>0.1</v>
      </c>
      <c r="E47" s="23">
        <v>6.2</v>
      </c>
      <c r="F47" s="23">
        <v>2.2000000000000002</v>
      </c>
      <c r="G47" s="24">
        <v>65</v>
      </c>
      <c r="H47" s="24">
        <v>0</v>
      </c>
      <c r="I47" s="24">
        <v>0</v>
      </c>
      <c r="J47" s="24">
        <v>0</v>
      </c>
      <c r="K47" s="23">
        <v>0</v>
      </c>
      <c r="L47" s="23">
        <v>0</v>
      </c>
      <c r="M47" s="23">
        <v>0</v>
      </c>
      <c r="N47" s="23">
        <v>0</v>
      </c>
    </row>
    <row r="48" spans="1:225" ht="12" customHeight="1" x14ac:dyDescent="0.25">
      <c r="A48" s="20">
        <v>260</v>
      </c>
      <c r="B48" s="31" t="s">
        <v>60</v>
      </c>
      <c r="C48" s="22" t="s">
        <v>40</v>
      </c>
      <c r="D48" s="23">
        <v>8.1999999999999993</v>
      </c>
      <c r="E48" s="23">
        <v>8.6</v>
      </c>
      <c r="F48" s="23">
        <v>2.8</v>
      </c>
      <c r="G48" s="24">
        <v>121</v>
      </c>
      <c r="H48" s="24">
        <v>16</v>
      </c>
      <c r="I48" s="24">
        <v>15</v>
      </c>
      <c r="J48" s="24">
        <v>23</v>
      </c>
      <c r="K48" s="23">
        <v>1</v>
      </c>
      <c r="L48" s="23">
        <v>0</v>
      </c>
      <c r="M48" s="23">
        <v>0.6</v>
      </c>
      <c r="N48" s="23">
        <v>0</v>
      </c>
    </row>
    <row r="49" spans="1:225" ht="12" customHeight="1" x14ac:dyDescent="0.25">
      <c r="A49" s="20">
        <v>304</v>
      </c>
      <c r="B49" s="31" t="s">
        <v>61</v>
      </c>
      <c r="C49" s="44">
        <v>180</v>
      </c>
      <c r="D49" s="23">
        <v>4.4000000000000004</v>
      </c>
      <c r="E49" s="23">
        <v>7.5</v>
      </c>
      <c r="F49" s="23">
        <v>33.700000000000003</v>
      </c>
      <c r="G49" s="24">
        <v>220</v>
      </c>
      <c r="H49" s="24">
        <v>2</v>
      </c>
      <c r="I49" s="24">
        <v>23</v>
      </c>
      <c r="J49" s="24">
        <v>73</v>
      </c>
      <c r="K49" s="45">
        <v>0.62</v>
      </c>
      <c r="L49" s="45">
        <v>0.03</v>
      </c>
      <c r="M49" s="45">
        <v>0</v>
      </c>
      <c r="N49" s="45">
        <v>0.04</v>
      </c>
    </row>
    <row r="50" spans="1:225" ht="12" customHeight="1" x14ac:dyDescent="0.25">
      <c r="A50" s="20">
        <v>377</v>
      </c>
      <c r="B50" s="21" t="s">
        <v>41</v>
      </c>
      <c r="C50" s="22" t="s">
        <v>42</v>
      </c>
      <c r="D50" s="14">
        <v>0.3</v>
      </c>
      <c r="E50" s="14">
        <v>0.1</v>
      </c>
      <c r="F50" s="14">
        <v>10.3</v>
      </c>
      <c r="G50" s="15">
        <v>43</v>
      </c>
      <c r="H50" s="15">
        <v>8</v>
      </c>
      <c r="I50" s="15">
        <v>5</v>
      </c>
      <c r="J50" s="15">
        <v>10</v>
      </c>
      <c r="K50" s="14">
        <v>0.9</v>
      </c>
      <c r="L50" s="14">
        <v>0</v>
      </c>
      <c r="M50" s="14">
        <v>2.9</v>
      </c>
      <c r="N50" s="14">
        <v>0</v>
      </c>
    </row>
    <row r="51" spans="1:225" ht="12" customHeight="1" x14ac:dyDescent="0.25">
      <c r="A51" s="6"/>
      <c r="B51" s="25" t="s">
        <v>27</v>
      </c>
      <c r="C51" s="19" t="s">
        <v>62</v>
      </c>
      <c r="D51" s="14">
        <v>1.6</v>
      </c>
      <c r="E51" s="14">
        <v>0.4</v>
      </c>
      <c r="F51" s="14">
        <v>11.44</v>
      </c>
      <c r="G51" s="15">
        <v>56</v>
      </c>
      <c r="H51" s="15">
        <v>8</v>
      </c>
      <c r="I51" s="15">
        <v>0</v>
      </c>
      <c r="J51" s="15">
        <v>0</v>
      </c>
      <c r="K51" s="14">
        <v>0.4</v>
      </c>
      <c r="L51" s="14">
        <v>6.4000000000000001E-2</v>
      </c>
      <c r="M51" s="14">
        <v>0</v>
      </c>
      <c r="N51" s="14">
        <v>0</v>
      </c>
    </row>
    <row r="52" spans="1:225" ht="12" customHeight="1" x14ac:dyDescent="0.25">
      <c r="A52" s="6"/>
      <c r="B52" s="35" t="s">
        <v>29</v>
      </c>
      <c r="C52" s="27" t="s">
        <v>63</v>
      </c>
      <c r="D52" s="28">
        <f>SUM(D47:D51)</f>
        <v>14.6</v>
      </c>
      <c r="E52" s="28">
        <f t="shared" ref="E52:N59" si="8">SUM(E47:E51)</f>
        <v>22.8</v>
      </c>
      <c r="F52" s="28">
        <f t="shared" si="8"/>
        <v>60.44</v>
      </c>
      <c r="G52" s="29">
        <f>SUM(G47:G51)</f>
        <v>505</v>
      </c>
      <c r="H52" s="29">
        <f t="shared" si="8"/>
        <v>34</v>
      </c>
      <c r="I52" s="29">
        <f t="shared" si="8"/>
        <v>43</v>
      </c>
      <c r="J52" s="29">
        <f t="shared" si="8"/>
        <v>106</v>
      </c>
      <c r="K52" s="28">
        <f t="shared" si="8"/>
        <v>2.92</v>
      </c>
      <c r="L52" s="28">
        <f t="shared" si="8"/>
        <v>9.4E-2</v>
      </c>
      <c r="M52" s="28">
        <f t="shared" si="8"/>
        <v>3.5</v>
      </c>
      <c r="N52" s="28">
        <f t="shared" si="8"/>
        <v>0.04</v>
      </c>
    </row>
    <row r="53" spans="1:225" ht="12" customHeight="1" x14ac:dyDescent="0.25">
      <c r="A53" s="6"/>
      <c r="B53" s="18" t="s">
        <v>30</v>
      </c>
      <c r="C53" s="27"/>
      <c r="D53" s="28"/>
      <c r="E53" s="28"/>
      <c r="F53" s="28"/>
      <c r="G53" s="29"/>
      <c r="H53" s="29"/>
      <c r="I53" s="29"/>
      <c r="J53" s="29"/>
      <c r="K53" s="28"/>
      <c r="L53" s="28"/>
      <c r="M53" s="28"/>
      <c r="N53" s="28"/>
    </row>
    <row r="54" spans="1:225" ht="12" customHeight="1" x14ac:dyDescent="0.25">
      <c r="A54" s="6" t="s">
        <v>64</v>
      </c>
      <c r="B54" s="30" t="s">
        <v>65</v>
      </c>
      <c r="C54" s="22" t="s">
        <v>66</v>
      </c>
      <c r="D54" s="14">
        <v>4.3</v>
      </c>
      <c r="E54" s="14">
        <v>5.8</v>
      </c>
      <c r="F54" s="14">
        <v>23.7</v>
      </c>
      <c r="G54" s="15">
        <v>164</v>
      </c>
      <c r="H54" s="15">
        <v>124</v>
      </c>
      <c r="I54" s="15">
        <v>18.8</v>
      </c>
      <c r="J54" s="15">
        <v>100</v>
      </c>
      <c r="K54" s="14">
        <v>1.2</v>
      </c>
      <c r="L54" s="14">
        <v>0.38</v>
      </c>
      <c r="M54" s="14">
        <v>11.8</v>
      </c>
      <c r="N54" s="14">
        <v>0.02</v>
      </c>
    </row>
    <row r="55" spans="1:225" s="32" customFormat="1" ht="12" customHeight="1" x14ac:dyDescent="0.25">
      <c r="A55" s="20" t="s">
        <v>67</v>
      </c>
      <c r="B55" s="30" t="s">
        <v>68</v>
      </c>
      <c r="C55" s="22" t="s">
        <v>69</v>
      </c>
      <c r="D55" s="23">
        <v>11.3</v>
      </c>
      <c r="E55" s="23">
        <v>11.8</v>
      </c>
      <c r="F55" s="23">
        <v>12.9</v>
      </c>
      <c r="G55" s="24">
        <v>202</v>
      </c>
      <c r="H55" s="24">
        <v>17</v>
      </c>
      <c r="I55" s="24">
        <v>15</v>
      </c>
      <c r="J55" s="24">
        <v>77</v>
      </c>
      <c r="K55" s="23">
        <v>0.8</v>
      </c>
      <c r="L55" s="23">
        <v>0.13</v>
      </c>
      <c r="M55" s="23">
        <v>0.95</v>
      </c>
      <c r="N55" s="23">
        <v>0.03</v>
      </c>
      <c r="HQ55" s="34"/>
    </row>
    <row r="56" spans="1:225" s="32" customFormat="1" ht="12" customHeight="1" x14ac:dyDescent="0.25">
      <c r="A56" s="6">
        <v>312</v>
      </c>
      <c r="B56" s="21" t="s">
        <v>70</v>
      </c>
      <c r="C56" s="41">
        <v>180</v>
      </c>
      <c r="D56" s="14">
        <v>3.8</v>
      </c>
      <c r="E56" s="14">
        <v>6.3</v>
      </c>
      <c r="F56" s="14">
        <v>14.5</v>
      </c>
      <c r="G56" s="15">
        <v>130</v>
      </c>
      <c r="H56" s="15">
        <v>46</v>
      </c>
      <c r="I56" s="15">
        <v>33</v>
      </c>
      <c r="J56" s="15">
        <v>99</v>
      </c>
      <c r="K56" s="14">
        <v>1.18</v>
      </c>
      <c r="L56" s="14">
        <v>0.01</v>
      </c>
      <c r="M56" s="14">
        <v>0.36</v>
      </c>
      <c r="N56" s="14">
        <v>0.06</v>
      </c>
      <c r="HQ56" s="34"/>
    </row>
    <row r="57" spans="1:225" ht="12" customHeight="1" x14ac:dyDescent="0.25">
      <c r="A57" s="20">
        <v>348</v>
      </c>
      <c r="B57" s="21" t="s">
        <v>71</v>
      </c>
      <c r="C57" s="22" t="s">
        <v>23</v>
      </c>
      <c r="D57" s="23">
        <v>1.1000000000000001</v>
      </c>
      <c r="E57" s="14">
        <v>0</v>
      </c>
      <c r="F57" s="14">
        <v>13.2</v>
      </c>
      <c r="G57" s="15">
        <v>86</v>
      </c>
      <c r="H57" s="15">
        <v>33</v>
      </c>
      <c r="I57" s="15">
        <v>21</v>
      </c>
      <c r="J57" s="15">
        <v>29</v>
      </c>
      <c r="K57" s="14">
        <v>0.7</v>
      </c>
      <c r="L57" s="14">
        <v>0</v>
      </c>
      <c r="M57" s="14">
        <v>0.9</v>
      </c>
      <c r="N57" s="14">
        <v>0</v>
      </c>
    </row>
    <row r="58" spans="1:225" ht="12" customHeight="1" x14ac:dyDescent="0.25">
      <c r="A58" s="6"/>
      <c r="B58" s="25" t="s">
        <v>35</v>
      </c>
      <c r="C58" s="19" t="s">
        <v>72</v>
      </c>
      <c r="D58" s="14">
        <v>3</v>
      </c>
      <c r="E58" s="14">
        <v>0.60000000000000009</v>
      </c>
      <c r="F58" s="14">
        <v>19.380000000000003</v>
      </c>
      <c r="G58" s="15">
        <v>95</v>
      </c>
      <c r="H58" s="15">
        <v>24</v>
      </c>
      <c r="I58" s="15">
        <v>0</v>
      </c>
      <c r="J58" s="15">
        <v>0</v>
      </c>
      <c r="K58" s="14">
        <v>1.28</v>
      </c>
      <c r="L58" s="14">
        <v>0.13800000000000001</v>
      </c>
      <c r="M58" s="14">
        <v>0</v>
      </c>
      <c r="N58" s="14">
        <v>0</v>
      </c>
    </row>
    <row r="59" spans="1:225" ht="12" customHeight="1" x14ac:dyDescent="0.25">
      <c r="A59" s="6"/>
      <c r="B59" s="35" t="s">
        <v>29</v>
      </c>
      <c r="C59" s="27"/>
      <c r="D59" s="28">
        <f>SUM(D54:D58)</f>
        <v>23.500000000000004</v>
      </c>
      <c r="E59" s="28">
        <f t="shared" si="8"/>
        <v>24.500000000000004</v>
      </c>
      <c r="F59" s="28">
        <f t="shared" si="8"/>
        <v>83.68</v>
      </c>
      <c r="G59" s="29">
        <f>SUM(G54:G58)</f>
        <v>677</v>
      </c>
      <c r="H59" s="29">
        <f t="shared" si="8"/>
        <v>244</v>
      </c>
      <c r="I59" s="29">
        <f t="shared" si="8"/>
        <v>87.8</v>
      </c>
      <c r="J59" s="29">
        <f t="shared" si="8"/>
        <v>305</v>
      </c>
      <c r="K59" s="28">
        <f t="shared" si="8"/>
        <v>5.16</v>
      </c>
      <c r="L59" s="28">
        <f t="shared" si="8"/>
        <v>0.65800000000000003</v>
      </c>
      <c r="M59" s="28">
        <f t="shared" si="8"/>
        <v>14.01</v>
      </c>
      <c r="N59" s="28">
        <f t="shared" si="8"/>
        <v>0.11</v>
      </c>
    </row>
    <row r="60" spans="1:225" s="46" customFormat="1" ht="12" customHeight="1" x14ac:dyDescent="0.25">
      <c r="A60" s="6"/>
      <c r="B60" s="18" t="s">
        <v>37</v>
      </c>
      <c r="C60" s="19"/>
      <c r="D60" s="14"/>
      <c r="E60" s="14"/>
      <c r="F60" s="14"/>
      <c r="G60" s="15"/>
      <c r="H60" s="15"/>
      <c r="I60" s="15"/>
      <c r="J60" s="15"/>
      <c r="K60" s="14"/>
      <c r="L60" s="14"/>
      <c r="M60" s="14"/>
      <c r="N60" s="14"/>
    </row>
    <row r="61" spans="1:225" s="46" customFormat="1" ht="12" customHeight="1" x14ac:dyDescent="0.25">
      <c r="A61" s="20" t="s">
        <v>73</v>
      </c>
      <c r="B61" s="21" t="s">
        <v>74</v>
      </c>
      <c r="C61" s="22" t="s">
        <v>75</v>
      </c>
      <c r="D61" s="23">
        <v>8.17</v>
      </c>
      <c r="E61" s="23">
        <v>10.26</v>
      </c>
      <c r="F61" s="23">
        <v>40.184999999999995</v>
      </c>
      <c r="G61" s="24">
        <v>285.95</v>
      </c>
      <c r="H61" s="24">
        <v>36.1</v>
      </c>
      <c r="I61" s="24">
        <v>11.4</v>
      </c>
      <c r="J61" s="24">
        <v>59.85</v>
      </c>
      <c r="K61" s="23">
        <v>0.66500000000000004</v>
      </c>
      <c r="L61" s="23">
        <v>7.6000000000000012E-2</v>
      </c>
      <c r="M61" s="23">
        <v>6.6500000000000004E-2</v>
      </c>
      <c r="N61" s="23">
        <v>9.5000000000000015E-3</v>
      </c>
    </row>
    <row r="62" spans="1:225" s="46" customFormat="1" ht="12" customHeight="1" x14ac:dyDescent="0.25">
      <c r="A62" s="20">
        <v>338</v>
      </c>
      <c r="B62" s="21" t="s">
        <v>24</v>
      </c>
      <c r="C62" s="22" t="s">
        <v>25</v>
      </c>
      <c r="D62" s="23">
        <v>0.4</v>
      </c>
      <c r="E62" s="14">
        <v>0.4</v>
      </c>
      <c r="F62" s="14">
        <v>10.8</v>
      </c>
      <c r="G62" s="15">
        <v>49</v>
      </c>
      <c r="H62" s="15">
        <v>18</v>
      </c>
      <c r="I62" s="15">
        <v>10</v>
      </c>
      <c r="J62" s="15">
        <v>12</v>
      </c>
      <c r="K62" s="14">
        <v>2.4</v>
      </c>
      <c r="L62" s="14">
        <v>0</v>
      </c>
      <c r="M62" s="14">
        <v>11</v>
      </c>
      <c r="N62" s="14">
        <v>0</v>
      </c>
    </row>
    <row r="63" spans="1:225" s="46" customFormat="1" ht="12" customHeight="1" x14ac:dyDescent="0.25">
      <c r="A63" s="20" t="s">
        <v>76</v>
      </c>
      <c r="B63" s="21" t="s">
        <v>77</v>
      </c>
      <c r="C63" s="22" t="s">
        <v>23</v>
      </c>
      <c r="D63" s="23">
        <v>0.2</v>
      </c>
      <c r="E63" s="23">
        <v>0.1</v>
      </c>
      <c r="F63" s="23">
        <v>17</v>
      </c>
      <c r="G63" s="24">
        <v>69</v>
      </c>
      <c r="H63" s="24">
        <v>9</v>
      </c>
      <c r="I63" s="24">
        <v>3</v>
      </c>
      <c r="J63" s="24">
        <v>6</v>
      </c>
      <c r="K63" s="23">
        <v>0.1</v>
      </c>
      <c r="L63" s="23">
        <v>0.01</v>
      </c>
      <c r="M63" s="23">
        <v>15</v>
      </c>
      <c r="N63" s="23">
        <v>0</v>
      </c>
    </row>
    <row r="64" spans="1:225" ht="12" customHeight="1" x14ac:dyDescent="0.25">
      <c r="A64" s="6"/>
      <c r="B64" s="35" t="s">
        <v>29</v>
      </c>
      <c r="C64" s="27"/>
      <c r="D64" s="28">
        <f>SUM(D61:D63)</f>
        <v>8.77</v>
      </c>
      <c r="E64" s="28">
        <f t="shared" ref="E64:N64" si="9">SUM(E61:E63)</f>
        <v>10.76</v>
      </c>
      <c r="F64" s="28">
        <f t="shared" si="9"/>
        <v>67.984999999999999</v>
      </c>
      <c r="G64" s="29">
        <f>SUM(G61:G63)</f>
        <v>403.95</v>
      </c>
      <c r="H64" s="29">
        <f t="shared" si="9"/>
        <v>63.1</v>
      </c>
      <c r="I64" s="29">
        <f t="shared" si="9"/>
        <v>24.4</v>
      </c>
      <c r="J64" s="29">
        <f t="shared" si="9"/>
        <v>77.849999999999994</v>
      </c>
      <c r="K64" s="28">
        <f t="shared" si="9"/>
        <v>3.165</v>
      </c>
      <c r="L64" s="28">
        <f t="shared" si="9"/>
        <v>8.6000000000000007E-2</v>
      </c>
      <c r="M64" s="28">
        <f t="shared" si="9"/>
        <v>26.066499999999998</v>
      </c>
      <c r="N64" s="28">
        <f t="shared" si="9"/>
        <v>9.5000000000000015E-3</v>
      </c>
    </row>
    <row r="65" spans="1:225" ht="12" customHeight="1" x14ac:dyDescent="0.25">
      <c r="A65" s="6"/>
      <c r="B65" s="43" t="s">
        <v>43</v>
      </c>
      <c r="C65" s="38"/>
      <c r="D65" s="38">
        <f>D52+D59+D64</f>
        <v>46.870000000000005</v>
      </c>
      <c r="E65" s="38">
        <f t="shared" ref="E65:M65" si="10">E52+E59+E64</f>
        <v>58.06</v>
      </c>
      <c r="F65" s="38">
        <f t="shared" si="10"/>
        <v>212.10500000000002</v>
      </c>
      <c r="G65" s="39">
        <f>G52+G59+G64</f>
        <v>1585.95</v>
      </c>
      <c r="H65" s="39">
        <f t="shared" si="10"/>
        <v>341.1</v>
      </c>
      <c r="I65" s="39">
        <f t="shared" si="10"/>
        <v>155.20000000000002</v>
      </c>
      <c r="J65" s="39">
        <f t="shared" si="10"/>
        <v>488.85</v>
      </c>
      <c r="K65" s="38">
        <f t="shared" si="10"/>
        <v>11.245000000000001</v>
      </c>
      <c r="L65" s="38">
        <f t="shared" si="10"/>
        <v>0.83799999999999997</v>
      </c>
      <c r="M65" s="38">
        <f t="shared" si="10"/>
        <v>43.576499999999996</v>
      </c>
      <c r="N65" s="38">
        <f>N52+N59+N64</f>
        <v>0.1595</v>
      </c>
    </row>
    <row r="66" spans="1:225" ht="12" customHeight="1" x14ac:dyDescent="0.25">
      <c r="A66" s="6"/>
      <c r="B66" s="17" t="s">
        <v>78</v>
      </c>
      <c r="C66" s="19"/>
      <c r="D66" s="14"/>
      <c r="E66" s="14"/>
      <c r="F66" s="14"/>
      <c r="G66" s="15"/>
      <c r="H66" s="15"/>
      <c r="I66" s="15"/>
      <c r="J66" s="15"/>
      <c r="K66" s="14"/>
      <c r="L66" s="14"/>
      <c r="M66" s="14"/>
      <c r="N66" s="14"/>
    </row>
    <row r="67" spans="1:225" ht="12" customHeight="1" x14ac:dyDescent="0.25">
      <c r="A67" s="6"/>
      <c r="B67" s="18" t="s">
        <v>79</v>
      </c>
      <c r="C67" s="19"/>
      <c r="D67" s="14"/>
      <c r="E67" s="14"/>
      <c r="F67" s="14"/>
      <c r="G67" s="15"/>
      <c r="H67" s="15"/>
      <c r="I67" s="15"/>
      <c r="J67" s="15"/>
      <c r="K67" s="14"/>
      <c r="L67" s="14"/>
      <c r="M67" s="14"/>
      <c r="N67" s="14"/>
    </row>
    <row r="68" spans="1:225" ht="12" customHeight="1" x14ac:dyDescent="0.25">
      <c r="A68" s="20">
        <v>271</v>
      </c>
      <c r="B68" s="21" t="s">
        <v>80</v>
      </c>
      <c r="C68" s="22" t="s">
        <v>40</v>
      </c>
      <c r="D68" s="23">
        <v>13.8</v>
      </c>
      <c r="E68" s="23">
        <v>11.3</v>
      </c>
      <c r="F68" s="23">
        <v>10.1</v>
      </c>
      <c r="G68" s="24">
        <v>198</v>
      </c>
      <c r="H68" s="24">
        <v>10</v>
      </c>
      <c r="I68" s="24">
        <v>10</v>
      </c>
      <c r="J68" s="24">
        <v>53</v>
      </c>
      <c r="K68" s="23">
        <v>1</v>
      </c>
      <c r="L68" s="23">
        <v>0.3</v>
      </c>
      <c r="M68" s="23">
        <v>0</v>
      </c>
      <c r="N68" s="23">
        <v>0</v>
      </c>
    </row>
    <row r="69" spans="1:225" ht="12" customHeight="1" x14ac:dyDescent="0.25">
      <c r="A69" s="6">
        <v>302</v>
      </c>
      <c r="B69" s="21" t="s">
        <v>81</v>
      </c>
      <c r="C69" s="41">
        <v>180</v>
      </c>
      <c r="D69" s="14">
        <v>10.199999999999999</v>
      </c>
      <c r="E69" s="14">
        <v>8.8000000000000007</v>
      </c>
      <c r="F69" s="14">
        <v>44.1</v>
      </c>
      <c r="G69" s="15">
        <v>296</v>
      </c>
      <c r="H69" s="15">
        <v>18</v>
      </c>
      <c r="I69" s="15">
        <v>161</v>
      </c>
      <c r="J69" s="15">
        <v>242</v>
      </c>
      <c r="K69" s="14">
        <v>5.4</v>
      </c>
      <c r="L69" s="14">
        <v>0.25</v>
      </c>
      <c r="M69" s="14">
        <v>0</v>
      </c>
      <c r="N69" s="14">
        <v>0.03</v>
      </c>
    </row>
    <row r="70" spans="1:225" ht="12" customHeight="1" x14ac:dyDescent="0.25">
      <c r="A70" s="20">
        <v>71</v>
      </c>
      <c r="B70" s="31" t="s">
        <v>82</v>
      </c>
      <c r="C70" s="22" t="s">
        <v>83</v>
      </c>
      <c r="D70" s="14">
        <v>0.3</v>
      </c>
      <c r="E70" s="14">
        <v>0.05</v>
      </c>
      <c r="F70" s="14">
        <v>1</v>
      </c>
      <c r="G70" s="15">
        <v>5</v>
      </c>
      <c r="H70" s="15">
        <v>4</v>
      </c>
      <c r="I70" s="15">
        <v>5</v>
      </c>
      <c r="J70" s="15">
        <v>6</v>
      </c>
      <c r="K70" s="14">
        <v>0.23</v>
      </c>
      <c r="L70" s="14">
        <v>0.02</v>
      </c>
      <c r="M70" s="14">
        <v>6</v>
      </c>
      <c r="N70" s="14">
        <v>0</v>
      </c>
    </row>
    <row r="71" spans="1:225" ht="12" customHeight="1" x14ac:dyDescent="0.25">
      <c r="A71" s="6"/>
      <c r="B71" s="21" t="s">
        <v>84</v>
      </c>
      <c r="C71" s="41">
        <v>20</v>
      </c>
      <c r="D71" s="14">
        <v>1.5</v>
      </c>
      <c r="E71" s="14">
        <v>2.8</v>
      </c>
      <c r="F71" s="14">
        <v>13.6</v>
      </c>
      <c r="G71" s="15">
        <v>86</v>
      </c>
      <c r="H71" s="15">
        <v>0</v>
      </c>
      <c r="I71" s="15">
        <v>0</v>
      </c>
      <c r="J71" s="15">
        <v>0</v>
      </c>
      <c r="K71" s="14">
        <v>0</v>
      </c>
      <c r="L71" s="14">
        <v>0</v>
      </c>
      <c r="M71" s="14">
        <v>0</v>
      </c>
      <c r="N71" s="14">
        <v>0</v>
      </c>
    </row>
    <row r="72" spans="1:225" ht="12" customHeight="1" x14ac:dyDescent="0.25">
      <c r="A72" s="20" t="s">
        <v>85</v>
      </c>
      <c r="B72" s="21" t="s">
        <v>86</v>
      </c>
      <c r="C72" s="22" t="s">
        <v>23</v>
      </c>
      <c r="D72" s="14">
        <v>0</v>
      </c>
      <c r="E72" s="14">
        <v>0</v>
      </c>
      <c r="F72" s="14">
        <v>28</v>
      </c>
      <c r="G72" s="15">
        <v>112</v>
      </c>
      <c r="H72" s="15">
        <v>3</v>
      </c>
      <c r="I72" s="15">
        <v>0</v>
      </c>
      <c r="J72" s="15">
        <v>6</v>
      </c>
      <c r="K72" s="14">
        <v>0</v>
      </c>
      <c r="L72" s="14">
        <v>0</v>
      </c>
      <c r="M72" s="14">
        <v>7.6</v>
      </c>
      <c r="N72" s="14">
        <v>0</v>
      </c>
    </row>
    <row r="73" spans="1:225" ht="12" customHeight="1" x14ac:dyDescent="0.25">
      <c r="A73" s="6"/>
      <c r="B73" s="25" t="s">
        <v>27</v>
      </c>
      <c r="C73" s="19" t="s">
        <v>83</v>
      </c>
      <c r="D73" s="14">
        <v>2</v>
      </c>
      <c r="E73" s="14">
        <v>0.5</v>
      </c>
      <c r="F73" s="14">
        <v>14.3</v>
      </c>
      <c r="G73" s="15">
        <v>70</v>
      </c>
      <c r="H73" s="15">
        <v>10</v>
      </c>
      <c r="I73" s="15">
        <v>0</v>
      </c>
      <c r="J73" s="15">
        <v>0</v>
      </c>
      <c r="K73" s="14">
        <v>0.5</v>
      </c>
      <c r="L73" s="14">
        <v>0.1</v>
      </c>
      <c r="M73" s="14">
        <v>0</v>
      </c>
      <c r="N73" s="14">
        <v>0</v>
      </c>
    </row>
    <row r="74" spans="1:225" ht="12" customHeight="1" x14ac:dyDescent="0.25">
      <c r="A74" s="20"/>
      <c r="B74" s="26" t="s">
        <v>29</v>
      </c>
      <c r="C74" s="27"/>
      <c r="D74" s="28">
        <f t="shared" ref="D74:N82" si="11">SUM(D68:D73)</f>
        <v>27.8</v>
      </c>
      <c r="E74" s="28">
        <f t="shared" si="11"/>
        <v>23.450000000000003</v>
      </c>
      <c r="F74" s="28">
        <f t="shared" si="11"/>
        <v>111.1</v>
      </c>
      <c r="G74" s="29">
        <f>SUM(G68:G73)</f>
        <v>767</v>
      </c>
      <c r="H74" s="29">
        <f t="shared" si="11"/>
        <v>45</v>
      </c>
      <c r="I74" s="29">
        <f t="shared" si="11"/>
        <v>176</v>
      </c>
      <c r="J74" s="29">
        <f t="shared" si="11"/>
        <v>307</v>
      </c>
      <c r="K74" s="28">
        <f t="shared" si="11"/>
        <v>7.1300000000000008</v>
      </c>
      <c r="L74" s="28">
        <f t="shared" si="11"/>
        <v>0.67</v>
      </c>
      <c r="M74" s="28">
        <f t="shared" si="11"/>
        <v>13.6</v>
      </c>
      <c r="N74" s="28">
        <f t="shared" si="11"/>
        <v>0.03</v>
      </c>
    </row>
    <row r="75" spans="1:225" s="32" customFormat="1" ht="12" customHeight="1" x14ac:dyDescent="0.25">
      <c r="A75" s="6"/>
      <c r="B75" s="18" t="s">
        <v>49</v>
      </c>
      <c r="C75" s="19"/>
      <c r="D75" s="14"/>
      <c r="E75" s="14"/>
      <c r="F75" s="14"/>
      <c r="G75" s="15"/>
      <c r="H75" s="15"/>
      <c r="I75" s="15"/>
      <c r="J75" s="15"/>
      <c r="K75" s="14"/>
      <c r="L75" s="14"/>
      <c r="M75" s="14"/>
      <c r="N75" s="14"/>
      <c r="HQ75" s="34"/>
    </row>
    <row r="76" spans="1:225" s="32" customFormat="1" ht="12" customHeight="1" x14ac:dyDescent="0.25">
      <c r="A76" s="6">
        <v>82</v>
      </c>
      <c r="B76" s="40" t="s">
        <v>87</v>
      </c>
      <c r="C76" s="19" t="s">
        <v>51</v>
      </c>
      <c r="D76" s="14">
        <v>1.8</v>
      </c>
      <c r="E76" s="14">
        <v>5.6</v>
      </c>
      <c r="F76" s="14">
        <v>12</v>
      </c>
      <c r="G76" s="15">
        <v>106</v>
      </c>
      <c r="H76" s="15">
        <v>37</v>
      </c>
      <c r="I76" s="15">
        <v>22</v>
      </c>
      <c r="J76" s="15">
        <v>54</v>
      </c>
      <c r="K76" s="14">
        <v>1.1000000000000001</v>
      </c>
      <c r="L76" s="14">
        <v>0.22</v>
      </c>
      <c r="M76" s="14">
        <v>10.3</v>
      </c>
      <c r="N76" s="14">
        <v>0.01</v>
      </c>
      <c r="HQ76" s="34"/>
    </row>
    <row r="77" spans="1:225" s="32" customFormat="1" ht="12" customHeight="1" x14ac:dyDescent="0.25">
      <c r="A77" s="20" t="s">
        <v>88</v>
      </c>
      <c r="B77" s="30" t="s">
        <v>89</v>
      </c>
      <c r="C77" s="22" t="s">
        <v>40</v>
      </c>
      <c r="D77" s="23">
        <v>13.7</v>
      </c>
      <c r="E77" s="23">
        <v>10.5</v>
      </c>
      <c r="F77" s="23">
        <v>7.5</v>
      </c>
      <c r="G77" s="24">
        <v>179</v>
      </c>
      <c r="H77" s="24">
        <v>18</v>
      </c>
      <c r="I77" s="24">
        <v>16</v>
      </c>
      <c r="J77" s="24">
        <v>233</v>
      </c>
      <c r="K77" s="23">
        <v>4.9000000000000004</v>
      </c>
      <c r="L77" s="23">
        <v>0.2</v>
      </c>
      <c r="M77" s="23">
        <v>8.1999999999999993</v>
      </c>
      <c r="N77" s="23">
        <v>0.02</v>
      </c>
      <c r="HQ77" s="34"/>
    </row>
    <row r="78" spans="1:225" s="32" customFormat="1" ht="12" customHeight="1" x14ac:dyDescent="0.25">
      <c r="A78" s="6">
        <v>309</v>
      </c>
      <c r="B78" s="21" t="s">
        <v>90</v>
      </c>
      <c r="C78" s="41">
        <v>180</v>
      </c>
      <c r="D78" s="14">
        <v>6.5</v>
      </c>
      <c r="E78" s="14">
        <v>5.7</v>
      </c>
      <c r="F78" s="14">
        <v>33.5</v>
      </c>
      <c r="G78" s="15">
        <v>212</v>
      </c>
      <c r="H78" s="15">
        <v>8</v>
      </c>
      <c r="I78" s="15">
        <v>9</v>
      </c>
      <c r="J78" s="15">
        <v>42</v>
      </c>
      <c r="K78" s="14">
        <v>0.91</v>
      </c>
      <c r="L78" s="14">
        <v>7.0000000000000007E-2</v>
      </c>
      <c r="M78" s="14">
        <v>0</v>
      </c>
      <c r="N78" s="14">
        <v>0.03</v>
      </c>
      <c r="HQ78" s="34"/>
    </row>
    <row r="79" spans="1:225" s="32" customFormat="1" ht="12" customHeight="1" x14ac:dyDescent="0.25">
      <c r="A79" s="20"/>
      <c r="B79" s="31" t="s">
        <v>91</v>
      </c>
      <c r="C79" s="22" t="s">
        <v>92</v>
      </c>
      <c r="D79" s="23">
        <v>3.5</v>
      </c>
      <c r="E79" s="23">
        <v>10.9</v>
      </c>
      <c r="F79" s="23">
        <v>43.3</v>
      </c>
      <c r="G79" s="24">
        <v>289</v>
      </c>
      <c r="H79" s="24">
        <v>0</v>
      </c>
      <c r="I79" s="24">
        <v>0</v>
      </c>
      <c r="J79" s="24">
        <v>0</v>
      </c>
      <c r="K79" s="23">
        <v>0</v>
      </c>
      <c r="L79" s="23">
        <v>0</v>
      </c>
      <c r="M79" s="23">
        <v>0</v>
      </c>
      <c r="N79" s="23">
        <v>0</v>
      </c>
      <c r="HQ79" s="34"/>
    </row>
    <row r="80" spans="1:225" s="32" customFormat="1" ht="12" customHeight="1" x14ac:dyDescent="0.25">
      <c r="A80" s="20">
        <v>376</v>
      </c>
      <c r="B80" s="36" t="s">
        <v>26</v>
      </c>
      <c r="C80" s="22" t="s">
        <v>23</v>
      </c>
      <c r="D80" s="14">
        <v>0.2</v>
      </c>
      <c r="E80" s="14">
        <v>0.1</v>
      </c>
      <c r="F80" s="14">
        <v>5</v>
      </c>
      <c r="G80" s="15">
        <v>21</v>
      </c>
      <c r="H80" s="15">
        <v>5</v>
      </c>
      <c r="I80" s="15">
        <v>4</v>
      </c>
      <c r="J80" s="15">
        <v>8</v>
      </c>
      <c r="K80" s="14">
        <v>0.9</v>
      </c>
      <c r="L80" s="14">
        <v>0</v>
      </c>
      <c r="M80" s="14">
        <v>0.1</v>
      </c>
      <c r="N80" s="14">
        <v>0</v>
      </c>
      <c r="HQ80" s="34"/>
    </row>
    <row r="81" spans="1:225" s="32" customFormat="1" ht="12" customHeight="1" x14ac:dyDescent="0.25">
      <c r="A81" s="6"/>
      <c r="B81" s="25" t="s">
        <v>35</v>
      </c>
      <c r="C81" s="19" t="s">
        <v>93</v>
      </c>
      <c r="D81" s="14">
        <v>3.8</v>
      </c>
      <c r="E81" s="14">
        <v>0.8</v>
      </c>
      <c r="F81" s="14">
        <v>25.1</v>
      </c>
      <c r="G81" s="15">
        <v>123</v>
      </c>
      <c r="H81" s="15">
        <v>28</v>
      </c>
      <c r="I81" s="15">
        <v>0</v>
      </c>
      <c r="J81" s="15">
        <v>0</v>
      </c>
      <c r="K81" s="14">
        <v>1.5</v>
      </c>
      <c r="L81" s="14">
        <v>0.2</v>
      </c>
      <c r="M81" s="14">
        <v>0</v>
      </c>
      <c r="N81" s="14">
        <v>0</v>
      </c>
      <c r="HQ81" s="34"/>
    </row>
    <row r="82" spans="1:225" s="32" customFormat="1" ht="12" customHeight="1" x14ac:dyDescent="0.25">
      <c r="A82" s="6"/>
      <c r="B82" s="35" t="s">
        <v>29</v>
      </c>
      <c r="C82" s="27"/>
      <c r="D82" s="28">
        <f t="shared" si="11"/>
        <v>29.5</v>
      </c>
      <c r="E82" s="28">
        <f t="shared" si="11"/>
        <v>33.6</v>
      </c>
      <c r="F82" s="28">
        <f t="shared" si="11"/>
        <v>126.4</v>
      </c>
      <c r="G82" s="29">
        <f>SUM(G76:G81)</f>
        <v>930</v>
      </c>
      <c r="H82" s="29">
        <f t="shared" si="11"/>
        <v>96</v>
      </c>
      <c r="I82" s="29">
        <f t="shared" si="11"/>
        <v>51</v>
      </c>
      <c r="J82" s="29">
        <f t="shared" si="11"/>
        <v>337</v>
      </c>
      <c r="K82" s="28">
        <f t="shared" si="11"/>
        <v>9.31</v>
      </c>
      <c r="L82" s="28">
        <f t="shared" si="11"/>
        <v>0.69000000000000006</v>
      </c>
      <c r="M82" s="28">
        <f t="shared" si="11"/>
        <v>18.600000000000001</v>
      </c>
      <c r="N82" s="28">
        <f t="shared" si="11"/>
        <v>0.06</v>
      </c>
      <c r="HQ82" s="34"/>
    </row>
    <row r="83" spans="1:225" ht="12" customHeight="1" x14ac:dyDescent="0.25">
      <c r="A83" s="6"/>
      <c r="B83" s="18" t="s">
        <v>37</v>
      </c>
      <c r="C83" s="19"/>
      <c r="D83" s="14"/>
      <c r="E83" s="14"/>
      <c r="F83" s="14"/>
      <c r="G83" s="15"/>
      <c r="H83" s="15"/>
      <c r="I83" s="15"/>
      <c r="J83" s="15"/>
      <c r="K83" s="14"/>
      <c r="L83" s="14"/>
      <c r="M83" s="14"/>
      <c r="N83" s="14"/>
    </row>
    <row r="84" spans="1:225" ht="12" customHeight="1" x14ac:dyDescent="0.25">
      <c r="A84" s="20">
        <v>386</v>
      </c>
      <c r="B84" s="40" t="s">
        <v>94</v>
      </c>
      <c r="C84" s="22" t="s">
        <v>23</v>
      </c>
      <c r="D84" s="23">
        <v>5.6</v>
      </c>
      <c r="E84" s="23">
        <v>5</v>
      </c>
      <c r="F84" s="23">
        <v>22</v>
      </c>
      <c r="G84" s="24">
        <v>156</v>
      </c>
      <c r="H84" s="24">
        <v>242</v>
      </c>
      <c r="I84" s="24">
        <v>30</v>
      </c>
      <c r="J84" s="24">
        <v>188</v>
      </c>
      <c r="K84" s="23">
        <v>0.2</v>
      </c>
      <c r="L84" s="23">
        <v>0.1</v>
      </c>
      <c r="M84" s="23">
        <v>1.8</v>
      </c>
      <c r="N84" s="23">
        <v>0</v>
      </c>
    </row>
    <row r="85" spans="1:225" ht="12" customHeight="1" x14ac:dyDescent="0.25">
      <c r="A85" s="20">
        <v>421</v>
      </c>
      <c r="B85" s="21" t="s">
        <v>95</v>
      </c>
      <c r="C85" s="22" t="s">
        <v>40</v>
      </c>
      <c r="D85" s="23">
        <v>7.7</v>
      </c>
      <c r="E85" s="14">
        <v>6</v>
      </c>
      <c r="F85" s="14">
        <v>45.4</v>
      </c>
      <c r="G85" s="15">
        <v>266</v>
      </c>
      <c r="H85" s="15">
        <v>13</v>
      </c>
      <c r="I85" s="15">
        <v>11</v>
      </c>
      <c r="J85" s="15">
        <v>57</v>
      </c>
      <c r="K85" s="14">
        <v>0.81</v>
      </c>
      <c r="L85" s="14">
        <v>0.1</v>
      </c>
      <c r="M85" s="14">
        <v>0</v>
      </c>
      <c r="N85" s="14">
        <v>0</v>
      </c>
    </row>
    <row r="86" spans="1:225" ht="12" customHeight="1" x14ac:dyDescent="0.25">
      <c r="A86" s="6"/>
      <c r="B86" s="35" t="s">
        <v>29</v>
      </c>
      <c r="C86" s="27"/>
      <c r="D86" s="28">
        <f t="shared" ref="D86:N86" si="12">SUM(D84:D85)</f>
        <v>13.3</v>
      </c>
      <c r="E86" s="28">
        <f t="shared" si="12"/>
        <v>11</v>
      </c>
      <c r="F86" s="28">
        <f t="shared" si="12"/>
        <v>67.400000000000006</v>
      </c>
      <c r="G86" s="29">
        <f>SUM(G84:G85)</f>
        <v>422</v>
      </c>
      <c r="H86" s="29">
        <f t="shared" si="12"/>
        <v>255</v>
      </c>
      <c r="I86" s="29">
        <f t="shared" si="12"/>
        <v>41</v>
      </c>
      <c r="J86" s="29">
        <f t="shared" si="12"/>
        <v>245</v>
      </c>
      <c r="K86" s="28">
        <f t="shared" si="12"/>
        <v>1.01</v>
      </c>
      <c r="L86" s="28">
        <f t="shared" si="12"/>
        <v>0.2</v>
      </c>
      <c r="M86" s="28">
        <f t="shared" si="12"/>
        <v>1.8</v>
      </c>
      <c r="N86" s="28">
        <f t="shared" si="12"/>
        <v>0</v>
      </c>
    </row>
    <row r="87" spans="1:225" ht="12" customHeight="1" x14ac:dyDescent="0.25">
      <c r="A87" s="6"/>
      <c r="B87" s="43" t="s">
        <v>43</v>
      </c>
      <c r="C87" s="38"/>
      <c r="D87" s="38">
        <f t="shared" ref="D87:N87" si="13">D74+D82+D86</f>
        <v>70.599999999999994</v>
      </c>
      <c r="E87" s="38">
        <f t="shared" si="13"/>
        <v>68.050000000000011</v>
      </c>
      <c r="F87" s="38">
        <f t="shared" si="13"/>
        <v>304.89999999999998</v>
      </c>
      <c r="G87" s="39">
        <f>G74+G82+G86</f>
        <v>2119</v>
      </c>
      <c r="H87" s="39">
        <f t="shared" si="13"/>
        <v>396</v>
      </c>
      <c r="I87" s="39">
        <f t="shared" si="13"/>
        <v>268</v>
      </c>
      <c r="J87" s="39">
        <f t="shared" si="13"/>
        <v>889</v>
      </c>
      <c r="K87" s="38">
        <f t="shared" si="13"/>
        <v>17.450000000000003</v>
      </c>
      <c r="L87" s="38">
        <f t="shared" si="13"/>
        <v>1.56</v>
      </c>
      <c r="M87" s="38">
        <f t="shared" si="13"/>
        <v>34</v>
      </c>
      <c r="N87" s="38">
        <f t="shared" si="13"/>
        <v>0.09</v>
      </c>
    </row>
    <row r="88" spans="1:225" ht="12" customHeight="1" x14ac:dyDescent="0.25">
      <c r="A88" s="6"/>
      <c r="B88" s="17" t="s">
        <v>96</v>
      </c>
      <c r="C88" s="19"/>
      <c r="D88" s="14"/>
      <c r="E88" s="14"/>
      <c r="F88" s="14"/>
      <c r="G88" s="15"/>
      <c r="H88" s="15"/>
      <c r="I88" s="15"/>
      <c r="J88" s="15"/>
      <c r="K88" s="14"/>
      <c r="L88" s="14"/>
      <c r="M88" s="14"/>
      <c r="N88" s="14"/>
    </row>
    <row r="89" spans="1:225" s="32" customFormat="1" ht="12" customHeight="1" x14ac:dyDescent="0.25">
      <c r="A89" s="6"/>
      <c r="B89" s="18" t="s">
        <v>19</v>
      </c>
      <c r="C89" s="19"/>
      <c r="D89" s="14"/>
      <c r="E89" s="14"/>
      <c r="F89" s="14"/>
      <c r="G89" s="15"/>
      <c r="H89" s="15"/>
      <c r="I89" s="15"/>
      <c r="J89" s="15"/>
      <c r="K89" s="14"/>
      <c r="L89" s="14"/>
      <c r="M89" s="14"/>
      <c r="N89" s="14"/>
      <c r="HQ89" s="34"/>
    </row>
    <row r="90" spans="1:225" s="32" customFormat="1" ht="12" customHeight="1" x14ac:dyDescent="0.25">
      <c r="A90" s="20">
        <v>14</v>
      </c>
      <c r="B90" s="21" t="s">
        <v>45</v>
      </c>
      <c r="C90" s="22" t="s">
        <v>21</v>
      </c>
      <c r="D90" s="23">
        <v>0.1</v>
      </c>
      <c r="E90" s="23">
        <v>7.3</v>
      </c>
      <c r="F90" s="23">
        <v>0.1</v>
      </c>
      <c r="G90" s="24">
        <v>66</v>
      </c>
      <c r="H90" s="24">
        <v>2</v>
      </c>
      <c r="I90" s="24">
        <v>0</v>
      </c>
      <c r="J90" s="24">
        <v>3</v>
      </c>
      <c r="K90" s="23">
        <v>0</v>
      </c>
      <c r="L90" s="23">
        <v>0</v>
      </c>
      <c r="M90" s="23">
        <v>0</v>
      </c>
      <c r="N90" s="23">
        <v>0</v>
      </c>
      <c r="HQ90" s="34"/>
    </row>
    <row r="91" spans="1:225" s="32" customFormat="1" ht="12" customHeight="1" x14ac:dyDescent="0.25">
      <c r="A91" s="20">
        <v>265</v>
      </c>
      <c r="B91" s="31" t="s">
        <v>33</v>
      </c>
      <c r="C91" s="22" t="s">
        <v>23</v>
      </c>
      <c r="D91" s="23">
        <v>11.6</v>
      </c>
      <c r="E91" s="23">
        <v>11.7</v>
      </c>
      <c r="F91" s="23">
        <v>37.1</v>
      </c>
      <c r="G91" s="24">
        <v>300</v>
      </c>
      <c r="H91" s="24">
        <v>9</v>
      </c>
      <c r="I91" s="24">
        <v>41</v>
      </c>
      <c r="J91" s="24">
        <v>176</v>
      </c>
      <c r="K91" s="23">
        <v>1.49</v>
      </c>
      <c r="L91" s="23">
        <v>0.08</v>
      </c>
      <c r="M91" s="23">
        <v>0.74</v>
      </c>
      <c r="N91" s="23">
        <v>0</v>
      </c>
      <c r="HQ91" s="34"/>
    </row>
    <row r="92" spans="1:225" s="32" customFormat="1" ht="12" customHeight="1" x14ac:dyDescent="0.25">
      <c r="A92" s="20">
        <v>338</v>
      </c>
      <c r="B92" s="21" t="s">
        <v>24</v>
      </c>
      <c r="C92" s="22" t="s">
        <v>25</v>
      </c>
      <c r="D92" s="23">
        <v>0.4</v>
      </c>
      <c r="E92" s="14">
        <v>0.4</v>
      </c>
      <c r="F92" s="14">
        <v>10.8</v>
      </c>
      <c r="G92" s="15">
        <v>49</v>
      </c>
      <c r="H92" s="15">
        <v>18</v>
      </c>
      <c r="I92" s="15">
        <v>10</v>
      </c>
      <c r="J92" s="15">
        <v>12</v>
      </c>
      <c r="K92" s="14">
        <v>2.4</v>
      </c>
      <c r="L92" s="14">
        <v>0</v>
      </c>
      <c r="M92" s="14">
        <v>11</v>
      </c>
      <c r="N92" s="14">
        <v>0</v>
      </c>
      <c r="HQ92" s="34"/>
    </row>
    <row r="93" spans="1:225" ht="12" customHeight="1" x14ac:dyDescent="0.25">
      <c r="A93" s="20">
        <v>376</v>
      </c>
      <c r="B93" s="21" t="s">
        <v>26</v>
      </c>
      <c r="C93" s="22" t="s">
        <v>23</v>
      </c>
      <c r="D93" s="14">
        <v>0.2</v>
      </c>
      <c r="E93" s="14">
        <v>0.1</v>
      </c>
      <c r="F93" s="14">
        <v>5</v>
      </c>
      <c r="G93" s="15">
        <v>21</v>
      </c>
      <c r="H93" s="15">
        <v>5</v>
      </c>
      <c r="I93" s="15">
        <v>4</v>
      </c>
      <c r="J93" s="15">
        <v>8</v>
      </c>
      <c r="K93" s="14">
        <v>0.9</v>
      </c>
      <c r="L93" s="14">
        <v>0</v>
      </c>
      <c r="M93" s="14">
        <v>0.1</v>
      </c>
      <c r="N93" s="14">
        <v>0</v>
      </c>
    </row>
    <row r="94" spans="1:225" ht="12" customHeight="1" x14ac:dyDescent="0.25">
      <c r="A94" s="6"/>
      <c r="B94" s="25" t="s">
        <v>27</v>
      </c>
      <c r="C94" s="19" t="s">
        <v>97</v>
      </c>
      <c r="D94" s="14">
        <v>1.76</v>
      </c>
      <c r="E94" s="14">
        <v>0.44</v>
      </c>
      <c r="F94" s="14">
        <v>12.584000000000001</v>
      </c>
      <c r="G94" s="15">
        <v>61.6</v>
      </c>
      <c r="H94" s="15">
        <v>8.8000000000000007</v>
      </c>
      <c r="I94" s="15">
        <v>0</v>
      </c>
      <c r="J94" s="15">
        <v>0</v>
      </c>
      <c r="K94" s="14">
        <v>0.44</v>
      </c>
      <c r="L94" s="14">
        <v>7.0400000000000004E-2</v>
      </c>
      <c r="M94" s="14">
        <v>0</v>
      </c>
      <c r="N94" s="14">
        <v>0</v>
      </c>
    </row>
    <row r="95" spans="1:225" ht="12" customHeight="1" x14ac:dyDescent="0.25">
      <c r="A95" s="6"/>
      <c r="B95" s="35" t="s">
        <v>29</v>
      </c>
      <c r="C95" s="27"/>
      <c r="D95" s="28">
        <f t="shared" ref="D95:N95" si="14">SUM(D90:D94)</f>
        <v>14.059999999999999</v>
      </c>
      <c r="E95" s="28">
        <f t="shared" si="14"/>
        <v>19.940000000000001</v>
      </c>
      <c r="F95" s="28">
        <f t="shared" si="14"/>
        <v>65.584000000000003</v>
      </c>
      <c r="G95" s="29">
        <f t="shared" si="14"/>
        <v>497.6</v>
      </c>
      <c r="H95" s="29">
        <f t="shared" si="14"/>
        <v>42.8</v>
      </c>
      <c r="I95" s="29">
        <f t="shared" si="14"/>
        <v>55</v>
      </c>
      <c r="J95" s="29">
        <f t="shared" si="14"/>
        <v>199</v>
      </c>
      <c r="K95" s="28">
        <f t="shared" si="14"/>
        <v>5.23</v>
      </c>
      <c r="L95" s="28">
        <f t="shared" si="14"/>
        <v>0.15040000000000001</v>
      </c>
      <c r="M95" s="28">
        <f t="shared" si="14"/>
        <v>11.84</v>
      </c>
      <c r="N95" s="28">
        <f t="shared" si="14"/>
        <v>0</v>
      </c>
    </row>
    <row r="96" spans="1:225" ht="12" customHeight="1" x14ac:dyDescent="0.25">
      <c r="A96" s="6"/>
      <c r="B96" s="18" t="s">
        <v>30</v>
      </c>
      <c r="C96" s="19"/>
      <c r="D96" s="14"/>
      <c r="E96" s="14"/>
      <c r="F96" s="14"/>
      <c r="G96" s="15"/>
      <c r="H96" s="15"/>
      <c r="I96" s="15"/>
      <c r="J96" s="15"/>
      <c r="K96" s="14"/>
      <c r="L96" s="14"/>
      <c r="M96" s="14"/>
      <c r="N96" s="14"/>
    </row>
    <row r="97" spans="1:14" ht="12" customHeight="1" x14ac:dyDescent="0.25">
      <c r="A97" s="6" t="s">
        <v>98</v>
      </c>
      <c r="B97" s="21" t="s">
        <v>99</v>
      </c>
      <c r="C97" s="22" t="s">
        <v>32</v>
      </c>
      <c r="D97" s="23">
        <v>2.2999999999999998</v>
      </c>
      <c r="E97" s="23">
        <v>3</v>
      </c>
      <c r="F97" s="23">
        <v>11.7</v>
      </c>
      <c r="G97" s="15">
        <v>96</v>
      </c>
      <c r="H97" s="15">
        <v>16</v>
      </c>
      <c r="I97" s="15">
        <v>26</v>
      </c>
      <c r="J97" s="15">
        <v>70</v>
      </c>
      <c r="K97" s="14">
        <v>0.9</v>
      </c>
      <c r="L97" s="14">
        <v>0.4</v>
      </c>
      <c r="M97" s="14">
        <v>0.1</v>
      </c>
      <c r="N97" s="14">
        <v>0.01</v>
      </c>
    </row>
    <row r="98" spans="1:14" ht="12" customHeight="1" x14ac:dyDescent="0.25">
      <c r="A98" s="20" t="s">
        <v>100</v>
      </c>
      <c r="B98" s="31" t="s">
        <v>101</v>
      </c>
      <c r="C98" s="22" t="s">
        <v>69</v>
      </c>
      <c r="D98" s="14">
        <v>18.5</v>
      </c>
      <c r="E98" s="14">
        <v>16.8</v>
      </c>
      <c r="F98" s="14">
        <v>10.4</v>
      </c>
      <c r="G98" s="15">
        <v>286</v>
      </c>
      <c r="H98" s="15">
        <v>18</v>
      </c>
      <c r="I98" s="15">
        <v>19</v>
      </c>
      <c r="J98" s="15">
        <v>12</v>
      </c>
      <c r="K98" s="14">
        <v>1.5</v>
      </c>
      <c r="L98" s="14">
        <v>0.2</v>
      </c>
      <c r="M98" s="14">
        <v>0.55000000000000004</v>
      </c>
      <c r="N98" s="14">
        <v>0.04</v>
      </c>
    </row>
    <row r="99" spans="1:14" ht="12" customHeight="1" x14ac:dyDescent="0.25">
      <c r="A99" s="6">
        <v>312</v>
      </c>
      <c r="B99" s="21" t="s">
        <v>70</v>
      </c>
      <c r="C99" s="41">
        <v>150</v>
      </c>
      <c r="D99" s="14">
        <v>3.1</v>
      </c>
      <c r="E99" s="14">
        <v>5.2</v>
      </c>
      <c r="F99" s="14">
        <v>12.1</v>
      </c>
      <c r="G99" s="15">
        <v>108</v>
      </c>
      <c r="H99" s="15">
        <v>38</v>
      </c>
      <c r="I99" s="15">
        <v>28</v>
      </c>
      <c r="J99" s="15">
        <v>82</v>
      </c>
      <c r="K99" s="14">
        <v>1</v>
      </c>
      <c r="L99" s="14">
        <v>0.1</v>
      </c>
      <c r="M99" s="14">
        <v>5.0999999999999996</v>
      </c>
      <c r="N99" s="14">
        <v>0.1</v>
      </c>
    </row>
    <row r="100" spans="1:14" ht="12" customHeight="1" x14ac:dyDescent="0.25">
      <c r="A100" s="20">
        <v>376</v>
      </c>
      <c r="B100" s="21" t="s">
        <v>26</v>
      </c>
      <c r="C100" s="22" t="s">
        <v>23</v>
      </c>
      <c r="D100" s="14">
        <v>0.2</v>
      </c>
      <c r="E100" s="14">
        <v>0.1</v>
      </c>
      <c r="F100" s="14">
        <v>5</v>
      </c>
      <c r="G100" s="15">
        <v>21</v>
      </c>
      <c r="H100" s="15">
        <v>5</v>
      </c>
      <c r="I100" s="15">
        <v>4</v>
      </c>
      <c r="J100" s="15">
        <v>8</v>
      </c>
      <c r="K100" s="14">
        <v>0.9</v>
      </c>
      <c r="L100" s="14">
        <v>0</v>
      </c>
      <c r="M100" s="14">
        <v>0.1</v>
      </c>
      <c r="N100" s="14">
        <v>0</v>
      </c>
    </row>
    <row r="101" spans="1:14" ht="12" customHeight="1" x14ac:dyDescent="0.25">
      <c r="A101" s="6"/>
      <c r="B101" s="21" t="s">
        <v>56</v>
      </c>
      <c r="C101" s="22" t="s">
        <v>102</v>
      </c>
      <c r="D101" s="14">
        <v>3.2399999999999993</v>
      </c>
      <c r="E101" s="14">
        <v>0.54</v>
      </c>
      <c r="F101" s="14">
        <v>19.440000000000001</v>
      </c>
      <c r="G101" s="15">
        <v>95.4</v>
      </c>
      <c r="H101" s="15">
        <v>32.4</v>
      </c>
      <c r="I101" s="15">
        <v>0</v>
      </c>
      <c r="J101" s="15">
        <v>0</v>
      </c>
      <c r="K101" s="14">
        <v>1.764</v>
      </c>
      <c r="L101" s="14">
        <v>0.16200000000000003</v>
      </c>
      <c r="M101" s="14">
        <v>0</v>
      </c>
      <c r="N101" s="14">
        <v>0</v>
      </c>
    </row>
    <row r="102" spans="1:14" ht="12" customHeight="1" x14ac:dyDescent="0.25">
      <c r="A102" s="20"/>
      <c r="B102" s="26" t="s">
        <v>29</v>
      </c>
      <c r="C102" s="47"/>
      <c r="D102" s="48">
        <f t="shared" ref="D102:N102" si="15">SUM(D97:D101)</f>
        <v>27.34</v>
      </c>
      <c r="E102" s="48">
        <f t="shared" si="15"/>
        <v>25.64</v>
      </c>
      <c r="F102" s="48">
        <f t="shared" si="15"/>
        <v>58.64</v>
      </c>
      <c r="G102" s="44">
        <f t="shared" si="15"/>
        <v>606.4</v>
      </c>
      <c r="H102" s="44">
        <f t="shared" si="15"/>
        <v>109.4</v>
      </c>
      <c r="I102" s="44">
        <f t="shared" si="15"/>
        <v>77</v>
      </c>
      <c r="J102" s="44">
        <f t="shared" si="15"/>
        <v>172</v>
      </c>
      <c r="K102" s="48">
        <f t="shared" si="15"/>
        <v>6.0640000000000001</v>
      </c>
      <c r="L102" s="48">
        <f t="shared" si="15"/>
        <v>0.8620000000000001</v>
      </c>
      <c r="M102" s="48">
        <f t="shared" si="15"/>
        <v>5.85</v>
      </c>
      <c r="N102" s="48">
        <f t="shared" si="15"/>
        <v>0.15000000000000002</v>
      </c>
    </row>
    <row r="103" spans="1:14" ht="12" customHeight="1" x14ac:dyDescent="0.25">
      <c r="A103" s="6"/>
      <c r="B103" s="18" t="s">
        <v>37</v>
      </c>
      <c r="C103" s="19"/>
      <c r="D103" s="14"/>
      <c r="E103" s="14"/>
      <c r="F103" s="14"/>
      <c r="G103" s="15"/>
      <c r="H103" s="15"/>
      <c r="I103" s="15"/>
      <c r="J103" s="15"/>
      <c r="K103" s="14"/>
      <c r="L103" s="14"/>
      <c r="M103" s="14"/>
      <c r="N103" s="14"/>
    </row>
    <row r="104" spans="1:14" ht="12" customHeight="1" x14ac:dyDescent="0.25">
      <c r="A104" s="20" t="s">
        <v>38</v>
      </c>
      <c r="B104" s="21" t="s">
        <v>103</v>
      </c>
      <c r="C104" s="22" t="s">
        <v>40</v>
      </c>
      <c r="D104" s="14">
        <v>5.6</v>
      </c>
      <c r="E104" s="14">
        <v>7.2</v>
      </c>
      <c r="F104" s="14">
        <v>27.9</v>
      </c>
      <c r="G104" s="15">
        <v>199</v>
      </c>
      <c r="H104" s="15">
        <v>29</v>
      </c>
      <c r="I104" s="15">
        <v>16</v>
      </c>
      <c r="J104" s="15">
        <v>64</v>
      </c>
      <c r="K104" s="14">
        <v>0.76</v>
      </c>
      <c r="L104" s="14">
        <v>0.09</v>
      </c>
      <c r="M104" s="14">
        <v>1.33</v>
      </c>
      <c r="N104" s="14">
        <v>0.01</v>
      </c>
    </row>
    <row r="105" spans="1:14" ht="12" customHeight="1" x14ac:dyDescent="0.25">
      <c r="A105" s="6"/>
      <c r="B105" s="25" t="s">
        <v>104</v>
      </c>
      <c r="C105" s="19" t="s">
        <v>23</v>
      </c>
      <c r="D105" s="14">
        <v>2</v>
      </c>
      <c r="E105" s="14">
        <v>6.4</v>
      </c>
      <c r="F105" s="14">
        <v>19</v>
      </c>
      <c r="G105" s="15">
        <v>140</v>
      </c>
      <c r="H105" s="15">
        <v>0</v>
      </c>
      <c r="I105" s="15">
        <v>0</v>
      </c>
      <c r="J105" s="15">
        <v>0</v>
      </c>
      <c r="K105" s="14">
        <v>0</v>
      </c>
      <c r="L105" s="14">
        <v>0</v>
      </c>
      <c r="M105" s="14">
        <v>0</v>
      </c>
      <c r="N105" s="14">
        <v>0</v>
      </c>
    </row>
    <row r="106" spans="1:14" ht="12" customHeight="1" x14ac:dyDescent="0.25">
      <c r="A106" s="6"/>
      <c r="B106" s="35" t="s">
        <v>29</v>
      </c>
      <c r="C106" s="27"/>
      <c r="D106" s="28">
        <f>SUM(D104+D105)</f>
        <v>7.6</v>
      </c>
      <c r="E106" s="28">
        <f t="shared" ref="E106:N106" si="16">SUM(E104+E105)</f>
        <v>13.600000000000001</v>
      </c>
      <c r="F106" s="28">
        <f t="shared" si="16"/>
        <v>46.9</v>
      </c>
      <c r="G106" s="29">
        <f t="shared" si="16"/>
        <v>339</v>
      </c>
      <c r="H106" s="29">
        <f t="shared" si="16"/>
        <v>29</v>
      </c>
      <c r="I106" s="29">
        <f t="shared" si="16"/>
        <v>16</v>
      </c>
      <c r="J106" s="29">
        <f t="shared" si="16"/>
        <v>64</v>
      </c>
      <c r="K106" s="28">
        <f t="shared" si="16"/>
        <v>0.76</v>
      </c>
      <c r="L106" s="28">
        <f t="shared" si="16"/>
        <v>0.09</v>
      </c>
      <c r="M106" s="28">
        <f t="shared" si="16"/>
        <v>1.33</v>
      </c>
      <c r="N106" s="28">
        <f t="shared" si="16"/>
        <v>0.01</v>
      </c>
    </row>
    <row r="107" spans="1:14" ht="12" customHeight="1" x14ac:dyDescent="0.25">
      <c r="A107" s="6"/>
      <c r="B107" s="43" t="s">
        <v>43</v>
      </c>
      <c r="C107" s="38"/>
      <c r="D107" s="38">
        <f t="shared" ref="D107:N107" si="17">D95+D102+D106</f>
        <v>49</v>
      </c>
      <c r="E107" s="38">
        <f t="shared" si="17"/>
        <v>59.18</v>
      </c>
      <c r="F107" s="38">
        <f t="shared" si="17"/>
        <v>171.124</v>
      </c>
      <c r="G107" s="39">
        <f t="shared" si="17"/>
        <v>1443</v>
      </c>
      <c r="H107" s="39">
        <f t="shared" si="17"/>
        <v>181.2</v>
      </c>
      <c r="I107" s="39">
        <f t="shared" si="17"/>
        <v>148</v>
      </c>
      <c r="J107" s="39">
        <f t="shared" si="17"/>
        <v>435</v>
      </c>
      <c r="K107" s="38">
        <f t="shared" si="17"/>
        <v>12.054</v>
      </c>
      <c r="L107" s="38">
        <f t="shared" si="17"/>
        <v>1.1024000000000003</v>
      </c>
      <c r="M107" s="38">
        <f t="shared" si="17"/>
        <v>19.019999999999996</v>
      </c>
      <c r="N107" s="38">
        <f t="shared" si="17"/>
        <v>0.16000000000000003</v>
      </c>
    </row>
    <row r="108" spans="1:14" ht="12" customHeight="1" x14ac:dyDescent="0.25">
      <c r="A108" s="6"/>
      <c r="B108" s="17" t="s">
        <v>105</v>
      </c>
      <c r="C108" s="38"/>
      <c r="D108" s="38"/>
      <c r="E108" s="38"/>
      <c r="F108" s="38"/>
      <c r="G108" s="39"/>
      <c r="H108" s="39"/>
      <c r="I108" s="39"/>
      <c r="J108" s="39"/>
      <c r="K108" s="38"/>
      <c r="L108" s="38"/>
      <c r="M108" s="38"/>
      <c r="N108" s="38"/>
    </row>
    <row r="109" spans="1:14" ht="12" customHeight="1" x14ac:dyDescent="0.25">
      <c r="A109" s="6"/>
      <c r="B109" s="18" t="s">
        <v>19</v>
      </c>
      <c r="C109" s="38"/>
      <c r="D109" s="38"/>
      <c r="E109" s="38"/>
      <c r="F109" s="38"/>
      <c r="G109" s="39"/>
      <c r="H109" s="39"/>
      <c r="I109" s="39"/>
      <c r="J109" s="39"/>
      <c r="K109" s="38"/>
      <c r="L109" s="38"/>
      <c r="M109" s="38"/>
      <c r="N109" s="38"/>
    </row>
    <row r="110" spans="1:14" ht="12" customHeight="1" x14ac:dyDescent="0.25">
      <c r="A110" s="20" t="s">
        <v>106</v>
      </c>
      <c r="B110" s="36" t="s">
        <v>107</v>
      </c>
      <c r="C110" s="22" t="s">
        <v>40</v>
      </c>
      <c r="D110" s="23">
        <v>16.3</v>
      </c>
      <c r="E110" s="23">
        <v>7.8</v>
      </c>
      <c r="F110" s="23">
        <v>3</v>
      </c>
      <c r="G110" s="24">
        <v>156</v>
      </c>
      <c r="H110" s="24">
        <v>141</v>
      </c>
      <c r="I110" s="24">
        <v>62</v>
      </c>
      <c r="J110" s="24">
        <v>191</v>
      </c>
      <c r="K110" s="23">
        <v>1</v>
      </c>
      <c r="L110" s="23">
        <v>0.01</v>
      </c>
      <c r="M110" s="23">
        <v>0.2</v>
      </c>
      <c r="N110" s="23">
        <v>3.3</v>
      </c>
    </row>
    <row r="111" spans="1:14" ht="12" customHeight="1" x14ac:dyDescent="0.25">
      <c r="A111" s="20" t="s">
        <v>108</v>
      </c>
      <c r="B111" s="31" t="s">
        <v>109</v>
      </c>
      <c r="C111" s="44">
        <v>180</v>
      </c>
      <c r="D111" s="23">
        <v>4.4000000000000004</v>
      </c>
      <c r="E111" s="23">
        <v>7.6</v>
      </c>
      <c r="F111" s="23">
        <v>34.200000000000003</v>
      </c>
      <c r="G111" s="24">
        <v>259</v>
      </c>
      <c r="H111" s="24">
        <v>1</v>
      </c>
      <c r="I111" s="24">
        <v>23</v>
      </c>
      <c r="J111" s="24">
        <v>74</v>
      </c>
      <c r="K111" s="45">
        <v>0.62</v>
      </c>
      <c r="L111" s="45">
        <v>0.03</v>
      </c>
      <c r="M111" s="45">
        <v>0</v>
      </c>
      <c r="N111" s="45">
        <v>0.03</v>
      </c>
    </row>
    <row r="112" spans="1:14" ht="12" customHeight="1" x14ac:dyDescent="0.25">
      <c r="A112" s="20"/>
      <c r="B112" s="31" t="s">
        <v>110</v>
      </c>
      <c r="C112" s="22" t="s">
        <v>111</v>
      </c>
      <c r="D112" s="23">
        <v>1.7</v>
      </c>
      <c r="E112" s="23">
        <v>6.2</v>
      </c>
      <c r="F112" s="23">
        <v>15.7</v>
      </c>
      <c r="G112" s="24">
        <v>124</v>
      </c>
      <c r="H112" s="24">
        <v>0</v>
      </c>
      <c r="I112" s="24">
        <v>0</v>
      </c>
      <c r="J112" s="24">
        <v>0</v>
      </c>
      <c r="K112" s="23">
        <v>0</v>
      </c>
      <c r="L112" s="23">
        <v>0</v>
      </c>
      <c r="M112" s="23">
        <v>0</v>
      </c>
      <c r="N112" s="23">
        <v>0</v>
      </c>
    </row>
    <row r="113" spans="1:14" ht="12" customHeight="1" x14ac:dyDescent="0.25">
      <c r="A113" s="20">
        <v>376</v>
      </c>
      <c r="B113" s="21" t="s">
        <v>26</v>
      </c>
      <c r="C113" s="22" t="s">
        <v>23</v>
      </c>
      <c r="D113" s="14">
        <v>0.2</v>
      </c>
      <c r="E113" s="14">
        <v>0.1</v>
      </c>
      <c r="F113" s="14">
        <v>5</v>
      </c>
      <c r="G113" s="15">
        <v>21</v>
      </c>
      <c r="H113" s="15">
        <v>5</v>
      </c>
      <c r="I113" s="15">
        <v>4</v>
      </c>
      <c r="J113" s="15">
        <v>8</v>
      </c>
      <c r="K113" s="14">
        <v>0.9</v>
      </c>
      <c r="L113" s="14">
        <v>0</v>
      </c>
      <c r="M113" s="14">
        <v>0.1</v>
      </c>
      <c r="N113" s="14">
        <v>0</v>
      </c>
    </row>
    <row r="114" spans="1:14" ht="12" customHeight="1" x14ac:dyDescent="0.25">
      <c r="A114" s="6"/>
      <c r="B114" s="25" t="s">
        <v>27</v>
      </c>
      <c r="C114" s="19" t="s">
        <v>62</v>
      </c>
      <c r="D114" s="14">
        <v>1.6</v>
      </c>
      <c r="E114" s="14">
        <v>0.4</v>
      </c>
      <c r="F114" s="14">
        <v>11.44</v>
      </c>
      <c r="G114" s="15">
        <v>56</v>
      </c>
      <c r="H114" s="15">
        <v>8</v>
      </c>
      <c r="I114" s="15">
        <v>0</v>
      </c>
      <c r="J114" s="15">
        <v>0</v>
      </c>
      <c r="K114" s="14">
        <v>0.4</v>
      </c>
      <c r="L114" s="14">
        <v>6.4000000000000001E-2</v>
      </c>
      <c r="M114" s="14">
        <v>0</v>
      </c>
      <c r="N114" s="14">
        <v>0</v>
      </c>
    </row>
    <row r="115" spans="1:14" ht="12" customHeight="1" x14ac:dyDescent="0.25">
      <c r="A115" s="6"/>
      <c r="B115" s="35" t="s">
        <v>29</v>
      </c>
      <c r="C115" s="49"/>
      <c r="D115" s="48">
        <f t="shared" ref="D115:N115" si="18">SUM(D110:D114)</f>
        <v>24.200000000000003</v>
      </c>
      <c r="E115" s="48">
        <f t="shared" si="18"/>
        <v>22.099999999999998</v>
      </c>
      <c r="F115" s="48">
        <f t="shared" si="18"/>
        <v>69.34</v>
      </c>
      <c r="G115" s="44">
        <f t="shared" si="18"/>
        <v>616</v>
      </c>
      <c r="H115" s="44">
        <f t="shared" si="18"/>
        <v>155</v>
      </c>
      <c r="I115" s="44">
        <f t="shared" si="18"/>
        <v>89</v>
      </c>
      <c r="J115" s="44">
        <f t="shared" si="18"/>
        <v>273</v>
      </c>
      <c r="K115" s="48">
        <f t="shared" si="18"/>
        <v>2.92</v>
      </c>
      <c r="L115" s="48">
        <f t="shared" si="18"/>
        <v>0.10400000000000001</v>
      </c>
      <c r="M115" s="48">
        <f t="shared" si="18"/>
        <v>0.30000000000000004</v>
      </c>
      <c r="N115" s="48">
        <f t="shared" si="18"/>
        <v>3.3299999999999996</v>
      </c>
    </row>
    <row r="116" spans="1:14" ht="12" customHeight="1" x14ac:dyDescent="0.25">
      <c r="A116" s="6"/>
      <c r="B116" s="18" t="s">
        <v>49</v>
      </c>
      <c r="C116" s="38"/>
      <c r="D116" s="38"/>
      <c r="E116" s="38"/>
      <c r="F116" s="38"/>
      <c r="G116" s="39"/>
      <c r="H116" s="39"/>
      <c r="I116" s="39"/>
      <c r="J116" s="39"/>
      <c r="K116" s="38"/>
      <c r="L116" s="38"/>
      <c r="M116" s="38"/>
      <c r="N116" s="38"/>
    </row>
    <row r="117" spans="1:14" ht="12" customHeight="1" x14ac:dyDescent="0.25">
      <c r="A117" s="20">
        <v>102</v>
      </c>
      <c r="B117" s="30" t="s">
        <v>31</v>
      </c>
      <c r="C117" s="22" t="s">
        <v>32</v>
      </c>
      <c r="D117" s="23">
        <v>5.5</v>
      </c>
      <c r="E117" s="23">
        <v>5.3</v>
      </c>
      <c r="F117" s="23">
        <v>15.3</v>
      </c>
      <c r="G117" s="24">
        <v>131</v>
      </c>
      <c r="H117" s="24">
        <v>30</v>
      </c>
      <c r="I117" s="24">
        <v>32</v>
      </c>
      <c r="J117" s="24">
        <v>87</v>
      </c>
      <c r="K117" s="23">
        <v>2</v>
      </c>
      <c r="L117" s="23">
        <v>0.4</v>
      </c>
      <c r="M117" s="23">
        <v>6</v>
      </c>
      <c r="N117" s="23">
        <v>0</v>
      </c>
    </row>
    <row r="118" spans="1:14" ht="12" customHeight="1" x14ac:dyDescent="0.25">
      <c r="A118" s="20">
        <v>278</v>
      </c>
      <c r="B118" s="21" t="s">
        <v>112</v>
      </c>
      <c r="C118" s="22" t="s">
        <v>69</v>
      </c>
      <c r="D118" s="23">
        <v>13.8</v>
      </c>
      <c r="E118" s="23">
        <v>16.600000000000001</v>
      </c>
      <c r="F118" s="23">
        <v>15</v>
      </c>
      <c r="G118" s="24">
        <v>264</v>
      </c>
      <c r="H118" s="24">
        <v>31</v>
      </c>
      <c r="I118" s="24">
        <v>13</v>
      </c>
      <c r="J118" s="24">
        <v>72</v>
      </c>
      <c r="K118" s="45">
        <v>0.1</v>
      </c>
      <c r="L118" s="45">
        <v>0.17</v>
      </c>
      <c r="M118" s="45">
        <v>0.26</v>
      </c>
      <c r="N118" s="45">
        <v>0.04</v>
      </c>
    </row>
    <row r="119" spans="1:14" ht="12" customHeight="1" x14ac:dyDescent="0.25">
      <c r="A119" s="6">
        <v>309</v>
      </c>
      <c r="B119" s="21" t="s">
        <v>53</v>
      </c>
      <c r="C119" s="41">
        <v>180</v>
      </c>
      <c r="D119" s="14">
        <v>6.5</v>
      </c>
      <c r="E119" s="14">
        <v>5.7</v>
      </c>
      <c r="F119" s="14">
        <v>33.5</v>
      </c>
      <c r="G119" s="15">
        <v>212</v>
      </c>
      <c r="H119" s="15">
        <v>8</v>
      </c>
      <c r="I119" s="15">
        <v>9</v>
      </c>
      <c r="J119" s="15">
        <v>42</v>
      </c>
      <c r="K119" s="14">
        <v>0.91</v>
      </c>
      <c r="L119" s="14">
        <v>7.0000000000000007E-2</v>
      </c>
      <c r="M119" s="14">
        <v>0</v>
      </c>
      <c r="N119" s="14">
        <v>0.03</v>
      </c>
    </row>
    <row r="120" spans="1:14" ht="12" customHeight="1" x14ac:dyDescent="0.25">
      <c r="A120" s="20">
        <v>71</v>
      </c>
      <c r="B120" s="31" t="s">
        <v>82</v>
      </c>
      <c r="C120" s="22" t="s">
        <v>113</v>
      </c>
      <c r="D120" s="14">
        <v>0.5</v>
      </c>
      <c r="E120" s="14">
        <v>0.1</v>
      </c>
      <c r="F120" s="14">
        <v>1.8</v>
      </c>
      <c r="G120" s="15">
        <v>10</v>
      </c>
      <c r="H120" s="15">
        <v>7</v>
      </c>
      <c r="I120" s="15">
        <v>10</v>
      </c>
      <c r="J120" s="15">
        <v>13</v>
      </c>
      <c r="K120" s="14">
        <v>0.5</v>
      </c>
      <c r="L120" s="14">
        <v>0.02</v>
      </c>
      <c r="M120" s="14">
        <v>12</v>
      </c>
      <c r="N120" s="14">
        <v>0</v>
      </c>
    </row>
    <row r="121" spans="1:14" ht="12" customHeight="1" x14ac:dyDescent="0.25">
      <c r="A121" s="6"/>
      <c r="B121" s="21" t="s">
        <v>114</v>
      </c>
      <c r="C121" s="41">
        <v>20</v>
      </c>
      <c r="D121" s="14">
        <v>1.5</v>
      </c>
      <c r="E121" s="14">
        <v>2.8</v>
      </c>
      <c r="F121" s="14">
        <v>13.6</v>
      </c>
      <c r="G121" s="15">
        <v>86</v>
      </c>
      <c r="H121" s="15">
        <v>0</v>
      </c>
      <c r="I121" s="15">
        <v>0</v>
      </c>
      <c r="J121" s="15">
        <v>0</v>
      </c>
      <c r="K121" s="14">
        <v>0</v>
      </c>
      <c r="L121" s="14">
        <v>0</v>
      </c>
      <c r="M121" s="14">
        <v>0</v>
      </c>
      <c r="N121" s="14">
        <v>0</v>
      </c>
    </row>
    <row r="122" spans="1:14" ht="12" customHeight="1" x14ac:dyDescent="0.25">
      <c r="A122" s="20">
        <v>348</v>
      </c>
      <c r="B122" s="36" t="s">
        <v>71</v>
      </c>
      <c r="C122" s="22" t="s">
        <v>23</v>
      </c>
      <c r="D122" s="14">
        <v>1.1000000000000001</v>
      </c>
      <c r="E122" s="14">
        <v>0</v>
      </c>
      <c r="F122" s="14">
        <v>13.2</v>
      </c>
      <c r="G122" s="15">
        <v>86</v>
      </c>
      <c r="H122" s="15">
        <v>33</v>
      </c>
      <c r="I122" s="15">
        <v>21</v>
      </c>
      <c r="J122" s="15">
        <v>29</v>
      </c>
      <c r="K122" s="14">
        <v>0.7</v>
      </c>
      <c r="L122" s="14">
        <v>0</v>
      </c>
      <c r="M122" s="14">
        <v>0.9</v>
      </c>
      <c r="N122" s="14">
        <v>0</v>
      </c>
    </row>
    <row r="123" spans="1:14" ht="12" customHeight="1" x14ac:dyDescent="0.25">
      <c r="A123" s="6"/>
      <c r="B123" s="25" t="s">
        <v>35</v>
      </c>
      <c r="C123" s="19" t="s">
        <v>93</v>
      </c>
      <c r="D123" s="14">
        <v>3.8</v>
      </c>
      <c r="E123" s="14">
        <v>0.8</v>
      </c>
      <c r="F123" s="14">
        <v>25.1</v>
      </c>
      <c r="G123" s="15">
        <v>123</v>
      </c>
      <c r="H123" s="15">
        <v>28</v>
      </c>
      <c r="I123" s="15">
        <v>0</v>
      </c>
      <c r="J123" s="15">
        <v>0</v>
      </c>
      <c r="K123" s="14">
        <v>1.5</v>
      </c>
      <c r="L123" s="14">
        <v>0.2</v>
      </c>
      <c r="M123" s="14">
        <v>0</v>
      </c>
      <c r="N123" s="14">
        <v>0</v>
      </c>
    </row>
    <row r="124" spans="1:14" ht="12" customHeight="1" x14ac:dyDescent="0.25">
      <c r="A124" s="6"/>
      <c r="B124" s="35" t="s">
        <v>29</v>
      </c>
      <c r="C124" s="49"/>
      <c r="D124" s="48">
        <f>SUM(D117:D123)</f>
        <v>32.700000000000003</v>
      </c>
      <c r="E124" s="48">
        <f t="shared" ref="E124:N124" si="19">SUM(E117:E123)</f>
        <v>31.300000000000004</v>
      </c>
      <c r="F124" s="48">
        <f t="shared" si="19"/>
        <v>117.5</v>
      </c>
      <c r="G124" s="44">
        <f t="shared" si="19"/>
        <v>912</v>
      </c>
      <c r="H124" s="44">
        <f t="shared" si="19"/>
        <v>137</v>
      </c>
      <c r="I124" s="44">
        <f t="shared" si="19"/>
        <v>85</v>
      </c>
      <c r="J124" s="44">
        <f t="shared" si="19"/>
        <v>243</v>
      </c>
      <c r="K124" s="48">
        <f t="shared" si="19"/>
        <v>5.71</v>
      </c>
      <c r="L124" s="48">
        <f t="shared" si="19"/>
        <v>0.8600000000000001</v>
      </c>
      <c r="M124" s="48">
        <f t="shared" si="19"/>
        <v>19.159999999999997</v>
      </c>
      <c r="N124" s="48">
        <f t="shared" si="19"/>
        <v>7.0000000000000007E-2</v>
      </c>
    </row>
    <row r="125" spans="1:14" ht="12" customHeight="1" x14ac:dyDescent="0.25">
      <c r="A125" s="6"/>
      <c r="B125" s="18" t="s">
        <v>37</v>
      </c>
      <c r="C125" s="38"/>
      <c r="D125" s="38"/>
      <c r="E125" s="38"/>
      <c r="F125" s="38"/>
      <c r="G125" s="39"/>
      <c r="H125" s="39"/>
      <c r="I125" s="39"/>
      <c r="J125" s="39"/>
      <c r="K125" s="38"/>
      <c r="L125" s="38"/>
      <c r="M125" s="38"/>
      <c r="N125" s="38"/>
    </row>
    <row r="126" spans="1:14" ht="12" customHeight="1" x14ac:dyDescent="0.25">
      <c r="A126" s="20" t="s">
        <v>115</v>
      </c>
      <c r="B126" s="40" t="s">
        <v>116</v>
      </c>
      <c r="C126" s="22" t="s">
        <v>40</v>
      </c>
      <c r="D126" s="23">
        <v>12.8</v>
      </c>
      <c r="E126" s="23">
        <v>15</v>
      </c>
      <c r="F126" s="23">
        <v>27.8</v>
      </c>
      <c r="G126" s="24">
        <v>298</v>
      </c>
      <c r="H126" s="24">
        <v>289</v>
      </c>
      <c r="I126" s="24">
        <v>25</v>
      </c>
      <c r="J126" s="24">
        <v>204</v>
      </c>
      <c r="K126" s="23">
        <v>0.7</v>
      </c>
      <c r="L126" s="23">
        <v>7.0000000000000007E-2</v>
      </c>
      <c r="M126" s="23">
        <v>0.06</v>
      </c>
      <c r="N126" s="23">
        <v>0.03</v>
      </c>
    </row>
    <row r="127" spans="1:14" ht="12" customHeight="1" x14ac:dyDescent="0.25">
      <c r="A127" s="20" t="s">
        <v>85</v>
      </c>
      <c r="B127" s="21" t="s">
        <v>117</v>
      </c>
      <c r="C127" s="22" t="s">
        <v>23</v>
      </c>
      <c r="D127" s="14">
        <v>0</v>
      </c>
      <c r="E127" s="14">
        <v>0</v>
      </c>
      <c r="F127" s="14">
        <v>28</v>
      </c>
      <c r="G127" s="15">
        <v>112</v>
      </c>
      <c r="H127" s="15">
        <v>3</v>
      </c>
      <c r="I127" s="15">
        <v>0</v>
      </c>
      <c r="J127" s="15">
        <v>6</v>
      </c>
      <c r="K127" s="14">
        <v>0</v>
      </c>
      <c r="L127" s="14">
        <v>0</v>
      </c>
      <c r="M127" s="14">
        <v>7.6</v>
      </c>
      <c r="N127" s="14">
        <v>0</v>
      </c>
    </row>
    <row r="128" spans="1:14" ht="12" customHeight="1" x14ac:dyDescent="0.25">
      <c r="A128" s="6"/>
      <c r="B128" s="35" t="s">
        <v>29</v>
      </c>
      <c r="C128" s="49"/>
      <c r="D128" s="48">
        <f>SUM(D126:D127)</f>
        <v>12.8</v>
      </c>
      <c r="E128" s="48">
        <f t="shared" ref="E128:N128" si="20">SUM(E126:E127)</f>
        <v>15</v>
      </c>
      <c r="F128" s="48">
        <f t="shared" si="20"/>
        <v>55.8</v>
      </c>
      <c r="G128" s="44">
        <f t="shared" si="20"/>
        <v>410</v>
      </c>
      <c r="H128" s="44">
        <f t="shared" si="20"/>
        <v>292</v>
      </c>
      <c r="I128" s="44">
        <f t="shared" si="20"/>
        <v>25</v>
      </c>
      <c r="J128" s="44">
        <f t="shared" si="20"/>
        <v>210</v>
      </c>
      <c r="K128" s="48">
        <f t="shared" si="20"/>
        <v>0.7</v>
      </c>
      <c r="L128" s="48">
        <f t="shared" si="20"/>
        <v>7.0000000000000007E-2</v>
      </c>
      <c r="M128" s="48">
        <f t="shared" si="20"/>
        <v>7.6599999999999993</v>
      </c>
      <c r="N128" s="48">
        <f t="shared" si="20"/>
        <v>0.03</v>
      </c>
    </row>
    <row r="129" spans="1:254" ht="12" customHeight="1" x14ac:dyDescent="0.25">
      <c r="A129" s="6"/>
      <c r="B129" s="43" t="s">
        <v>43</v>
      </c>
      <c r="C129" s="38"/>
      <c r="D129" s="38">
        <f>D115+D124+D128</f>
        <v>69.7</v>
      </c>
      <c r="E129" s="38">
        <f t="shared" ref="E129:N129" si="21">E115+E124+E128</f>
        <v>68.400000000000006</v>
      </c>
      <c r="F129" s="38">
        <f t="shared" si="21"/>
        <v>242.64</v>
      </c>
      <c r="G129" s="39">
        <f t="shared" si="21"/>
        <v>1938</v>
      </c>
      <c r="H129" s="39">
        <f t="shared" si="21"/>
        <v>584</v>
      </c>
      <c r="I129" s="39">
        <f t="shared" si="21"/>
        <v>199</v>
      </c>
      <c r="J129" s="39">
        <f t="shared" si="21"/>
        <v>726</v>
      </c>
      <c r="K129" s="38">
        <f t="shared" si="21"/>
        <v>9.3299999999999983</v>
      </c>
      <c r="L129" s="38">
        <f t="shared" si="21"/>
        <v>1.034</v>
      </c>
      <c r="M129" s="38">
        <f t="shared" si="21"/>
        <v>27.119999999999997</v>
      </c>
      <c r="N129" s="38">
        <f t="shared" si="21"/>
        <v>3.4299999999999993</v>
      </c>
    </row>
    <row r="130" spans="1:254" ht="12" customHeight="1" x14ac:dyDescent="0.25">
      <c r="A130" s="6"/>
      <c r="B130" s="50" t="s">
        <v>118</v>
      </c>
      <c r="C130" s="19"/>
      <c r="D130" s="14"/>
      <c r="E130" s="14"/>
      <c r="F130" s="14"/>
      <c r="G130" s="15"/>
      <c r="H130" s="15"/>
      <c r="I130" s="15"/>
      <c r="J130" s="15"/>
      <c r="K130" s="14"/>
      <c r="L130" s="14"/>
      <c r="M130" s="14"/>
      <c r="N130" s="14"/>
    </row>
    <row r="131" spans="1:254" ht="12" customHeight="1" x14ac:dyDescent="0.25">
      <c r="A131" s="6"/>
      <c r="B131" s="17" t="s">
        <v>18</v>
      </c>
      <c r="C131" s="19"/>
      <c r="D131" s="14"/>
      <c r="E131" s="14"/>
      <c r="F131" s="14"/>
      <c r="G131" s="15"/>
      <c r="H131" s="15"/>
      <c r="I131" s="15"/>
      <c r="J131" s="15"/>
      <c r="K131" s="14"/>
      <c r="L131" s="14"/>
      <c r="M131" s="14"/>
      <c r="N131" s="14"/>
    </row>
    <row r="132" spans="1:254" ht="12" customHeight="1" x14ac:dyDescent="0.25">
      <c r="A132" s="6"/>
      <c r="B132" s="18" t="s">
        <v>119</v>
      </c>
      <c r="C132" s="19"/>
      <c r="D132" s="14"/>
      <c r="E132" s="14"/>
      <c r="F132" s="14"/>
      <c r="G132" s="15"/>
      <c r="H132" s="15"/>
      <c r="I132" s="15"/>
      <c r="J132" s="15"/>
      <c r="K132" s="14"/>
      <c r="L132" s="14"/>
      <c r="M132" s="14"/>
      <c r="N132" s="14"/>
    </row>
    <row r="133" spans="1:254" ht="12" customHeight="1" x14ac:dyDescent="0.25">
      <c r="A133" s="20">
        <v>14</v>
      </c>
      <c r="B133" s="21" t="s">
        <v>20</v>
      </c>
      <c r="C133" s="22" t="s">
        <v>21</v>
      </c>
      <c r="D133" s="23">
        <v>0.1</v>
      </c>
      <c r="E133" s="23">
        <v>6.2</v>
      </c>
      <c r="F133" s="23">
        <v>2.2000000000000002</v>
      </c>
      <c r="G133" s="24">
        <v>65</v>
      </c>
      <c r="H133" s="24">
        <v>0</v>
      </c>
      <c r="I133" s="24">
        <v>0</v>
      </c>
      <c r="J133" s="24">
        <v>0</v>
      </c>
      <c r="K133" s="23">
        <v>0</v>
      </c>
      <c r="L133" s="23">
        <v>0</v>
      </c>
      <c r="M133" s="23">
        <v>0</v>
      </c>
      <c r="N133" s="23">
        <v>0</v>
      </c>
    </row>
    <row r="134" spans="1:254" ht="12" customHeight="1" x14ac:dyDescent="0.25">
      <c r="A134" s="6" t="s">
        <v>120</v>
      </c>
      <c r="B134" s="21" t="s">
        <v>121</v>
      </c>
      <c r="C134" s="22" t="s">
        <v>122</v>
      </c>
      <c r="D134" s="14">
        <v>14.1</v>
      </c>
      <c r="E134" s="14">
        <v>9.3000000000000007</v>
      </c>
      <c r="F134" s="14">
        <v>56.4</v>
      </c>
      <c r="G134" s="15">
        <v>366</v>
      </c>
      <c r="H134" s="15">
        <v>12</v>
      </c>
      <c r="I134" s="15">
        <v>5</v>
      </c>
      <c r="J134" s="15">
        <v>23</v>
      </c>
      <c r="K134" s="14">
        <v>0.4</v>
      </c>
      <c r="L134" s="14">
        <v>0.03</v>
      </c>
      <c r="M134" s="14">
        <v>0.24</v>
      </c>
      <c r="N134" s="14">
        <v>0.02</v>
      </c>
    </row>
    <row r="135" spans="1:254" ht="12" customHeight="1" x14ac:dyDescent="0.25">
      <c r="A135" s="20">
        <v>376</v>
      </c>
      <c r="B135" s="21" t="s">
        <v>26</v>
      </c>
      <c r="C135" s="22" t="s">
        <v>23</v>
      </c>
      <c r="D135" s="14">
        <v>0.2</v>
      </c>
      <c r="E135" s="14">
        <v>0.1</v>
      </c>
      <c r="F135" s="14">
        <v>5</v>
      </c>
      <c r="G135" s="15">
        <v>21</v>
      </c>
      <c r="H135" s="15">
        <v>5</v>
      </c>
      <c r="I135" s="15">
        <v>4</v>
      </c>
      <c r="J135" s="15">
        <v>8</v>
      </c>
      <c r="K135" s="14">
        <v>0.9</v>
      </c>
      <c r="L135" s="14">
        <v>0</v>
      </c>
      <c r="M135" s="14">
        <v>0.1</v>
      </c>
      <c r="N135" s="14">
        <v>0</v>
      </c>
    </row>
    <row r="136" spans="1:254" ht="12" customHeight="1" x14ac:dyDescent="0.25">
      <c r="A136" s="6"/>
      <c r="B136" s="25" t="s">
        <v>27</v>
      </c>
      <c r="C136" s="19" t="s">
        <v>123</v>
      </c>
      <c r="D136" s="14">
        <v>3.52</v>
      </c>
      <c r="E136" s="14">
        <v>0.88</v>
      </c>
      <c r="F136" s="14">
        <v>25.168000000000003</v>
      </c>
      <c r="G136" s="15">
        <v>123.2</v>
      </c>
      <c r="H136" s="15">
        <v>17.600000000000001</v>
      </c>
      <c r="I136" s="15">
        <v>0</v>
      </c>
      <c r="J136" s="15">
        <v>0</v>
      </c>
      <c r="K136" s="14">
        <v>0.88</v>
      </c>
      <c r="L136" s="14">
        <v>0.14080000000000001</v>
      </c>
      <c r="M136" s="14">
        <v>0</v>
      </c>
      <c r="N136" s="14">
        <v>0</v>
      </c>
    </row>
    <row r="137" spans="1:254" ht="12" customHeight="1" x14ac:dyDescent="0.25">
      <c r="A137" s="6"/>
      <c r="B137" s="35" t="s">
        <v>29</v>
      </c>
      <c r="C137" s="27"/>
      <c r="D137" s="28">
        <f t="shared" ref="D137:N137" si="22">SUM(D133:D136)</f>
        <v>17.919999999999998</v>
      </c>
      <c r="E137" s="28">
        <f t="shared" si="22"/>
        <v>16.48</v>
      </c>
      <c r="F137" s="28">
        <f t="shared" si="22"/>
        <v>88.768000000000001</v>
      </c>
      <c r="G137" s="29">
        <f t="shared" si="22"/>
        <v>575.20000000000005</v>
      </c>
      <c r="H137" s="29">
        <f t="shared" si="22"/>
        <v>34.6</v>
      </c>
      <c r="I137" s="29">
        <f t="shared" si="22"/>
        <v>9</v>
      </c>
      <c r="J137" s="29">
        <f t="shared" si="22"/>
        <v>31</v>
      </c>
      <c r="K137" s="28">
        <f t="shared" si="22"/>
        <v>2.1800000000000002</v>
      </c>
      <c r="L137" s="28">
        <f t="shared" si="22"/>
        <v>0.17080000000000001</v>
      </c>
      <c r="M137" s="28">
        <f t="shared" si="22"/>
        <v>0.33999999999999997</v>
      </c>
      <c r="N137" s="28">
        <f t="shared" si="22"/>
        <v>0.02</v>
      </c>
    </row>
    <row r="138" spans="1:254" ht="12" customHeight="1" x14ac:dyDescent="0.25">
      <c r="A138" s="6"/>
      <c r="B138" s="18" t="s">
        <v>30</v>
      </c>
      <c r="C138" s="19"/>
      <c r="D138" s="14"/>
      <c r="E138" s="14"/>
      <c r="F138" s="14"/>
      <c r="G138" s="15"/>
      <c r="H138" s="15"/>
      <c r="I138" s="15"/>
      <c r="J138" s="15"/>
      <c r="K138" s="14"/>
      <c r="L138" s="14"/>
      <c r="M138" s="14"/>
      <c r="N138" s="14"/>
    </row>
    <row r="139" spans="1:254" ht="12" customHeight="1" x14ac:dyDescent="0.25">
      <c r="A139" s="6">
        <v>88</v>
      </c>
      <c r="B139" s="21" t="s">
        <v>124</v>
      </c>
      <c r="C139" s="22" t="s">
        <v>32</v>
      </c>
      <c r="D139" s="23">
        <v>1.7</v>
      </c>
      <c r="E139" s="23">
        <v>5</v>
      </c>
      <c r="F139" s="23">
        <v>7.8</v>
      </c>
      <c r="G139" s="15">
        <v>83</v>
      </c>
      <c r="H139" s="15">
        <v>34</v>
      </c>
      <c r="I139" s="15">
        <v>19</v>
      </c>
      <c r="J139" s="15">
        <v>47</v>
      </c>
      <c r="K139" s="14">
        <v>0.8</v>
      </c>
      <c r="L139" s="14">
        <v>0.2</v>
      </c>
      <c r="M139" s="14">
        <v>19</v>
      </c>
      <c r="N139" s="14">
        <v>0</v>
      </c>
    </row>
    <row r="140" spans="1:254" ht="12" customHeight="1" x14ac:dyDescent="0.25">
      <c r="A140" s="20">
        <v>260</v>
      </c>
      <c r="B140" s="31" t="s">
        <v>60</v>
      </c>
      <c r="C140" s="22" t="s">
        <v>40</v>
      </c>
      <c r="D140" s="23">
        <v>10.6</v>
      </c>
      <c r="E140" s="23">
        <v>10.5</v>
      </c>
      <c r="F140" s="23">
        <v>2.4</v>
      </c>
      <c r="G140" s="24">
        <v>146</v>
      </c>
      <c r="H140" s="24">
        <v>15.7</v>
      </c>
      <c r="I140" s="24">
        <v>17.899999999999999</v>
      </c>
      <c r="J140" s="24">
        <v>23</v>
      </c>
      <c r="K140" s="23">
        <v>1.2</v>
      </c>
      <c r="L140" s="23">
        <v>0.06</v>
      </c>
      <c r="M140" s="23">
        <v>0.5</v>
      </c>
      <c r="N140" s="23">
        <v>0.01</v>
      </c>
    </row>
    <row r="141" spans="1:254" ht="12" customHeight="1" x14ac:dyDescent="0.25">
      <c r="A141" s="6">
        <v>302</v>
      </c>
      <c r="B141" s="21" t="s">
        <v>81</v>
      </c>
      <c r="C141" s="41">
        <v>150</v>
      </c>
      <c r="D141" s="14">
        <v>8.5</v>
      </c>
      <c r="E141" s="14">
        <v>7.3</v>
      </c>
      <c r="F141" s="14">
        <v>36.6</v>
      </c>
      <c r="G141" s="15">
        <v>246</v>
      </c>
      <c r="H141" s="15">
        <v>15</v>
      </c>
      <c r="I141" s="15">
        <v>133</v>
      </c>
      <c r="J141" s="15">
        <v>201</v>
      </c>
      <c r="K141" s="14">
        <v>4.5</v>
      </c>
      <c r="L141" s="14">
        <v>0.2</v>
      </c>
      <c r="M141" s="14">
        <v>0</v>
      </c>
      <c r="N141" s="14">
        <v>0</v>
      </c>
    </row>
    <row r="142" spans="1:254" s="51" customFormat="1" ht="12" customHeight="1" x14ac:dyDescent="0.25">
      <c r="A142" s="20" t="s">
        <v>85</v>
      </c>
      <c r="B142" s="21" t="s">
        <v>117</v>
      </c>
      <c r="C142" s="22" t="s">
        <v>23</v>
      </c>
      <c r="D142" s="14">
        <v>0</v>
      </c>
      <c r="E142" s="14">
        <v>0</v>
      </c>
      <c r="F142" s="14">
        <v>28</v>
      </c>
      <c r="G142" s="15">
        <v>112</v>
      </c>
      <c r="H142" s="15">
        <v>3</v>
      </c>
      <c r="I142" s="15">
        <v>0</v>
      </c>
      <c r="J142" s="15">
        <v>6</v>
      </c>
      <c r="K142" s="14">
        <v>0</v>
      </c>
      <c r="L142" s="14">
        <v>0</v>
      </c>
      <c r="M142" s="14">
        <v>7.6</v>
      </c>
      <c r="N142" s="14">
        <v>0</v>
      </c>
      <c r="HQ142" s="52"/>
      <c r="HR142" s="52"/>
      <c r="HS142" s="52"/>
      <c r="HT142" s="52"/>
      <c r="HU142" s="52"/>
      <c r="HV142" s="52"/>
      <c r="HW142" s="52"/>
      <c r="HX142" s="52"/>
      <c r="HY142" s="52"/>
      <c r="HZ142" s="52"/>
      <c r="IA142" s="52"/>
      <c r="IB142" s="52"/>
      <c r="IC142" s="52"/>
      <c r="ID142" s="52"/>
      <c r="IE142" s="52"/>
      <c r="IF142" s="52"/>
      <c r="IG142" s="52"/>
      <c r="IH142" s="52"/>
      <c r="II142" s="52"/>
      <c r="IJ142" s="52"/>
      <c r="IK142" s="52"/>
      <c r="IL142" s="52"/>
      <c r="IM142" s="52"/>
      <c r="IN142" s="52"/>
      <c r="IO142" s="52"/>
      <c r="IP142" s="52"/>
      <c r="IQ142" s="52"/>
      <c r="IR142" s="52"/>
      <c r="IS142" s="52"/>
      <c r="IT142" s="52"/>
    </row>
    <row r="143" spans="1:254" ht="12" customHeight="1" x14ac:dyDescent="0.25">
      <c r="A143" s="6"/>
      <c r="B143" s="21" t="s">
        <v>56</v>
      </c>
      <c r="C143" s="22" t="s">
        <v>125</v>
      </c>
      <c r="D143" s="14">
        <v>2.3759999999999994</v>
      </c>
      <c r="E143" s="14">
        <v>0.39600000000000007</v>
      </c>
      <c r="F143" s="14">
        <v>14.256000000000002</v>
      </c>
      <c r="G143" s="15">
        <v>69.959999999999994</v>
      </c>
      <c r="H143" s="15">
        <v>23.76</v>
      </c>
      <c r="I143" s="15">
        <v>0</v>
      </c>
      <c r="J143" s="15">
        <v>0</v>
      </c>
      <c r="K143" s="14">
        <v>1.2935999999999999</v>
      </c>
      <c r="L143" s="14">
        <v>0.1188</v>
      </c>
      <c r="M143" s="14">
        <v>0</v>
      </c>
      <c r="N143" s="14">
        <v>0</v>
      </c>
    </row>
    <row r="144" spans="1:254" ht="12" customHeight="1" x14ac:dyDescent="0.25">
      <c r="A144" s="6"/>
      <c r="B144" s="35" t="s">
        <v>29</v>
      </c>
      <c r="C144" s="27"/>
      <c r="D144" s="28">
        <f t="shared" ref="D144:N144" si="23">SUM(D139:D143)</f>
        <v>23.175999999999995</v>
      </c>
      <c r="E144" s="28">
        <f t="shared" si="23"/>
        <v>23.196000000000002</v>
      </c>
      <c r="F144" s="28">
        <f t="shared" si="23"/>
        <v>89.055999999999997</v>
      </c>
      <c r="G144" s="29">
        <f t="shared" si="23"/>
        <v>656.96</v>
      </c>
      <c r="H144" s="29">
        <f t="shared" si="23"/>
        <v>91.460000000000008</v>
      </c>
      <c r="I144" s="29">
        <f t="shared" si="23"/>
        <v>169.9</v>
      </c>
      <c r="J144" s="29">
        <f t="shared" si="23"/>
        <v>277</v>
      </c>
      <c r="K144" s="28">
        <f t="shared" si="23"/>
        <v>7.7935999999999996</v>
      </c>
      <c r="L144" s="28">
        <f t="shared" si="23"/>
        <v>0.57879999999999998</v>
      </c>
      <c r="M144" s="28">
        <f t="shared" si="23"/>
        <v>27.1</v>
      </c>
      <c r="N144" s="28">
        <f t="shared" si="23"/>
        <v>0.01</v>
      </c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2" customHeight="1" x14ac:dyDescent="0.25">
      <c r="A145" s="6"/>
      <c r="B145" s="18" t="s">
        <v>37</v>
      </c>
      <c r="C145" s="19"/>
      <c r="D145" s="14"/>
      <c r="E145" s="14"/>
      <c r="F145" s="14"/>
      <c r="G145" s="15"/>
      <c r="H145" s="15"/>
      <c r="I145" s="15"/>
      <c r="J145" s="15"/>
      <c r="K145" s="14"/>
      <c r="L145" s="14"/>
      <c r="M145" s="14"/>
      <c r="N145" s="1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2" customHeight="1" x14ac:dyDescent="0.25">
      <c r="A146" s="20" t="s">
        <v>38</v>
      </c>
      <c r="B146" s="21" t="s">
        <v>126</v>
      </c>
      <c r="C146" s="22" t="s">
        <v>40</v>
      </c>
      <c r="D146" s="23">
        <v>4.8</v>
      </c>
      <c r="E146" s="23">
        <v>5.2</v>
      </c>
      <c r="F146" s="23">
        <v>51.3</v>
      </c>
      <c r="G146" s="24">
        <v>272</v>
      </c>
      <c r="H146" s="24">
        <v>31</v>
      </c>
      <c r="I146" s="24">
        <v>12</v>
      </c>
      <c r="J146" s="24">
        <v>52</v>
      </c>
      <c r="K146" s="23">
        <v>0.64</v>
      </c>
      <c r="L146" s="23">
        <v>0.05</v>
      </c>
      <c r="M146" s="23">
        <v>0.28999999999999998</v>
      </c>
      <c r="N146" s="23">
        <v>0.01</v>
      </c>
    </row>
    <row r="147" spans="1:25" ht="12" customHeight="1" x14ac:dyDescent="0.25">
      <c r="A147" s="20">
        <v>338</v>
      </c>
      <c r="B147" s="21" t="s">
        <v>24</v>
      </c>
      <c r="C147" s="22" t="s">
        <v>25</v>
      </c>
      <c r="D147" s="23">
        <v>0.4</v>
      </c>
      <c r="E147" s="14">
        <v>0.4</v>
      </c>
      <c r="F147" s="14">
        <v>10.8</v>
      </c>
      <c r="G147" s="15">
        <v>49</v>
      </c>
      <c r="H147" s="15">
        <v>18</v>
      </c>
      <c r="I147" s="15">
        <v>10</v>
      </c>
      <c r="J147" s="15">
        <v>12</v>
      </c>
      <c r="K147" s="14">
        <v>2.4</v>
      </c>
      <c r="L147" s="14">
        <v>0</v>
      </c>
      <c r="M147" s="14">
        <v>11</v>
      </c>
      <c r="N147" s="14">
        <v>0</v>
      </c>
    </row>
    <row r="148" spans="1:25" ht="12" customHeight="1" x14ac:dyDescent="0.25">
      <c r="A148" s="20" t="s">
        <v>76</v>
      </c>
      <c r="B148" s="21" t="s">
        <v>77</v>
      </c>
      <c r="C148" s="22" t="s">
        <v>23</v>
      </c>
      <c r="D148" s="23">
        <v>0.2</v>
      </c>
      <c r="E148" s="23">
        <v>0.1</v>
      </c>
      <c r="F148" s="23">
        <v>17</v>
      </c>
      <c r="G148" s="24">
        <v>69</v>
      </c>
      <c r="H148" s="24">
        <v>9</v>
      </c>
      <c r="I148" s="24">
        <v>3</v>
      </c>
      <c r="J148" s="24">
        <v>6</v>
      </c>
      <c r="K148" s="23">
        <v>0.1</v>
      </c>
      <c r="L148" s="23">
        <v>0.01</v>
      </c>
      <c r="M148" s="23">
        <v>15</v>
      </c>
      <c r="N148" s="23">
        <v>0</v>
      </c>
    </row>
    <row r="149" spans="1:25" ht="12" customHeight="1" x14ac:dyDescent="0.25">
      <c r="A149" s="6"/>
      <c r="B149" s="35" t="s">
        <v>29</v>
      </c>
      <c r="C149" s="27"/>
      <c r="D149" s="28">
        <f>SUM(D146:D148)</f>
        <v>5.4</v>
      </c>
      <c r="E149" s="28">
        <f t="shared" ref="E149:N149" si="24">SUM(E146:E148)</f>
        <v>5.7</v>
      </c>
      <c r="F149" s="28">
        <f t="shared" si="24"/>
        <v>79.099999999999994</v>
      </c>
      <c r="G149" s="29">
        <f t="shared" si="24"/>
        <v>390</v>
      </c>
      <c r="H149" s="29">
        <f t="shared" si="24"/>
        <v>58</v>
      </c>
      <c r="I149" s="29">
        <f t="shared" si="24"/>
        <v>25</v>
      </c>
      <c r="J149" s="29">
        <f t="shared" si="24"/>
        <v>70</v>
      </c>
      <c r="K149" s="28">
        <f t="shared" si="24"/>
        <v>3.14</v>
      </c>
      <c r="L149" s="28">
        <f t="shared" si="24"/>
        <v>6.0000000000000005E-2</v>
      </c>
      <c r="M149" s="28">
        <f t="shared" si="24"/>
        <v>26.29</v>
      </c>
      <c r="N149" s="28">
        <f t="shared" si="24"/>
        <v>0.01</v>
      </c>
    </row>
    <row r="150" spans="1:25" ht="12" customHeight="1" x14ac:dyDescent="0.25">
      <c r="A150" s="6"/>
      <c r="B150" s="37" t="s">
        <v>43</v>
      </c>
      <c r="C150" s="38"/>
      <c r="D150" s="38">
        <f t="shared" ref="D150:N150" si="25">D137+D144+D149</f>
        <v>46.495999999999988</v>
      </c>
      <c r="E150" s="38">
        <f t="shared" si="25"/>
        <v>45.376000000000005</v>
      </c>
      <c r="F150" s="38">
        <f t="shared" si="25"/>
        <v>256.92399999999998</v>
      </c>
      <c r="G150" s="39">
        <f t="shared" si="25"/>
        <v>1622.16</v>
      </c>
      <c r="H150" s="39">
        <f t="shared" si="25"/>
        <v>184.06</v>
      </c>
      <c r="I150" s="39">
        <f t="shared" si="25"/>
        <v>203.9</v>
      </c>
      <c r="J150" s="39">
        <f t="shared" si="25"/>
        <v>378</v>
      </c>
      <c r="K150" s="38">
        <f t="shared" si="25"/>
        <v>13.1136</v>
      </c>
      <c r="L150" s="38">
        <f t="shared" si="25"/>
        <v>0.8096000000000001</v>
      </c>
      <c r="M150" s="38">
        <f t="shared" si="25"/>
        <v>53.730000000000004</v>
      </c>
      <c r="N150" s="38">
        <f t="shared" si="25"/>
        <v>0.04</v>
      </c>
    </row>
    <row r="151" spans="1:25" ht="12" customHeight="1" x14ac:dyDescent="0.25">
      <c r="A151" s="6"/>
      <c r="B151" s="17" t="s">
        <v>44</v>
      </c>
      <c r="C151" s="19"/>
      <c r="D151" s="14"/>
      <c r="E151" s="14"/>
      <c r="F151" s="14"/>
      <c r="G151" s="15"/>
      <c r="H151" s="15"/>
      <c r="I151" s="15"/>
      <c r="J151" s="15"/>
      <c r="K151" s="14"/>
      <c r="L151" s="14"/>
      <c r="M151" s="14"/>
      <c r="N151" s="14"/>
    </row>
    <row r="152" spans="1:25" ht="12" customHeight="1" x14ac:dyDescent="0.25">
      <c r="A152" s="6"/>
      <c r="B152" s="18" t="s">
        <v>79</v>
      </c>
      <c r="C152" s="19"/>
      <c r="D152" s="14"/>
      <c r="E152" s="14"/>
      <c r="F152" s="14"/>
      <c r="G152" s="15"/>
      <c r="H152" s="15"/>
      <c r="I152" s="15"/>
      <c r="J152" s="15"/>
      <c r="K152" s="14"/>
      <c r="L152" s="14"/>
      <c r="M152" s="14"/>
      <c r="N152" s="14"/>
    </row>
    <row r="153" spans="1:25" ht="12" customHeight="1" x14ac:dyDescent="0.25">
      <c r="A153" s="20" t="s">
        <v>127</v>
      </c>
      <c r="B153" s="21" t="s">
        <v>128</v>
      </c>
      <c r="C153" s="22" t="s">
        <v>129</v>
      </c>
      <c r="D153" s="23">
        <v>12.2</v>
      </c>
      <c r="E153" s="23">
        <v>27.2</v>
      </c>
      <c r="F153" s="23">
        <v>51.9</v>
      </c>
      <c r="G153" s="24">
        <v>502</v>
      </c>
      <c r="H153" s="24">
        <v>92</v>
      </c>
      <c r="I153" s="24">
        <v>10</v>
      </c>
      <c r="J153" s="24">
        <v>0</v>
      </c>
      <c r="K153" s="23">
        <v>0</v>
      </c>
      <c r="L153" s="23">
        <v>0</v>
      </c>
      <c r="M153" s="23">
        <v>0.3</v>
      </c>
      <c r="N153" s="23">
        <v>0</v>
      </c>
    </row>
    <row r="154" spans="1:25" ht="12" customHeight="1" x14ac:dyDescent="0.25">
      <c r="A154" s="20"/>
      <c r="B154" s="21" t="s">
        <v>130</v>
      </c>
      <c r="C154" s="22" t="s">
        <v>131</v>
      </c>
      <c r="D154" s="23">
        <v>0</v>
      </c>
      <c r="E154" s="23">
        <v>0</v>
      </c>
      <c r="F154" s="23">
        <v>13.8</v>
      </c>
      <c r="G154" s="24">
        <v>55</v>
      </c>
      <c r="H154" s="24">
        <v>0</v>
      </c>
      <c r="I154" s="24">
        <v>0</v>
      </c>
      <c r="J154" s="24">
        <v>0</v>
      </c>
      <c r="K154" s="23">
        <v>0</v>
      </c>
      <c r="L154" s="23">
        <v>0</v>
      </c>
      <c r="M154" s="23">
        <v>0</v>
      </c>
      <c r="N154" s="23">
        <v>0</v>
      </c>
    </row>
    <row r="155" spans="1:25" ht="12" customHeight="1" x14ac:dyDescent="0.25">
      <c r="A155" s="20">
        <v>338</v>
      </c>
      <c r="B155" s="21" t="s">
        <v>24</v>
      </c>
      <c r="C155" s="22" t="s">
        <v>25</v>
      </c>
      <c r="D155" s="23">
        <v>0.4</v>
      </c>
      <c r="E155" s="14">
        <v>0.4</v>
      </c>
      <c r="F155" s="14">
        <v>10.8</v>
      </c>
      <c r="G155" s="15">
        <v>49</v>
      </c>
      <c r="H155" s="15">
        <v>18</v>
      </c>
      <c r="I155" s="15">
        <v>10</v>
      </c>
      <c r="J155" s="15">
        <v>12</v>
      </c>
      <c r="K155" s="14">
        <v>2.4</v>
      </c>
      <c r="L155" s="14">
        <v>0</v>
      </c>
      <c r="M155" s="14">
        <v>11</v>
      </c>
      <c r="N155" s="14">
        <v>0</v>
      </c>
    </row>
    <row r="156" spans="1:25" ht="12" customHeight="1" x14ac:dyDescent="0.25">
      <c r="A156" s="20">
        <v>376</v>
      </c>
      <c r="B156" s="21" t="s">
        <v>26</v>
      </c>
      <c r="C156" s="22" t="s">
        <v>23</v>
      </c>
      <c r="D156" s="14">
        <v>0.2</v>
      </c>
      <c r="E156" s="14">
        <v>0.1</v>
      </c>
      <c r="F156" s="14">
        <v>5</v>
      </c>
      <c r="G156" s="15">
        <v>21</v>
      </c>
      <c r="H156" s="15">
        <v>5</v>
      </c>
      <c r="I156" s="15">
        <v>4</v>
      </c>
      <c r="J156" s="15">
        <v>8</v>
      </c>
      <c r="K156" s="14">
        <v>0.9</v>
      </c>
      <c r="L156" s="14">
        <v>0</v>
      </c>
      <c r="M156" s="14">
        <v>0.1</v>
      </c>
      <c r="N156" s="14">
        <v>0</v>
      </c>
    </row>
    <row r="157" spans="1:25" ht="12" customHeight="1" x14ac:dyDescent="0.25">
      <c r="A157" s="6"/>
      <c r="B157" s="35" t="s">
        <v>29</v>
      </c>
      <c r="C157" s="27"/>
      <c r="D157" s="28">
        <f t="shared" ref="D157:N157" si="26">SUM(D153:D156)</f>
        <v>12.799999999999999</v>
      </c>
      <c r="E157" s="28">
        <f t="shared" si="26"/>
        <v>27.7</v>
      </c>
      <c r="F157" s="28">
        <f t="shared" si="26"/>
        <v>81.5</v>
      </c>
      <c r="G157" s="29">
        <f t="shared" si="26"/>
        <v>627</v>
      </c>
      <c r="H157" s="29">
        <f t="shared" si="26"/>
        <v>115</v>
      </c>
      <c r="I157" s="29">
        <f t="shared" si="26"/>
        <v>24</v>
      </c>
      <c r="J157" s="29">
        <f t="shared" si="26"/>
        <v>20</v>
      </c>
      <c r="K157" s="28">
        <f t="shared" si="26"/>
        <v>3.3</v>
      </c>
      <c r="L157" s="28">
        <f t="shared" si="26"/>
        <v>0</v>
      </c>
      <c r="M157" s="28">
        <f t="shared" si="26"/>
        <v>11.4</v>
      </c>
      <c r="N157" s="28">
        <f t="shared" si="26"/>
        <v>0</v>
      </c>
    </row>
    <row r="158" spans="1:25" ht="12" customHeight="1" x14ac:dyDescent="0.25">
      <c r="A158" s="6"/>
      <c r="B158" s="18" t="s">
        <v>49</v>
      </c>
      <c r="C158" s="19"/>
      <c r="D158" s="14"/>
      <c r="E158" s="14"/>
      <c r="F158" s="14"/>
      <c r="G158" s="15"/>
      <c r="H158" s="15"/>
      <c r="I158" s="15"/>
      <c r="J158" s="15"/>
      <c r="K158" s="14"/>
      <c r="L158" s="14"/>
      <c r="M158" s="14"/>
      <c r="N158" s="14"/>
    </row>
    <row r="159" spans="1:25" ht="12" customHeight="1" x14ac:dyDescent="0.25">
      <c r="A159" s="6" t="s">
        <v>132</v>
      </c>
      <c r="B159" s="21" t="s">
        <v>133</v>
      </c>
      <c r="C159" s="22" t="s">
        <v>134</v>
      </c>
      <c r="D159" s="23">
        <v>9.5</v>
      </c>
      <c r="E159" s="23">
        <v>0.8</v>
      </c>
      <c r="F159" s="23">
        <v>13.7</v>
      </c>
      <c r="G159" s="15">
        <v>100</v>
      </c>
      <c r="H159" s="15">
        <v>12</v>
      </c>
      <c r="I159" s="15">
        <v>23</v>
      </c>
      <c r="J159" s="15">
        <v>37</v>
      </c>
      <c r="K159" s="14">
        <v>0.79</v>
      </c>
      <c r="L159" s="14">
        <v>0.11</v>
      </c>
      <c r="M159" s="14">
        <v>0.66</v>
      </c>
      <c r="N159" s="14">
        <v>0.02</v>
      </c>
    </row>
    <row r="160" spans="1:25" ht="12" customHeight="1" x14ac:dyDescent="0.25">
      <c r="A160" s="20">
        <v>271</v>
      </c>
      <c r="B160" s="21" t="s">
        <v>80</v>
      </c>
      <c r="C160" s="22" t="s">
        <v>40</v>
      </c>
      <c r="D160" s="23">
        <v>13.8</v>
      </c>
      <c r="E160" s="23">
        <v>11.3</v>
      </c>
      <c r="F160" s="23">
        <v>10.1</v>
      </c>
      <c r="G160" s="24">
        <v>198</v>
      </c>
      <c r="H160" s="24">
        <v>10</v>
      </c>
      <c r="I160" s="24">
        <v>10</v>
      </c>
      <c r="J160" s="24">
        <v>53</v>
      </c>
      <c r="K160" s="23">
        <v>1</v>
      </c>
      <c r="L160" s="23">
        <v>0.3</v>
      </c>
      <c r="M160" s="23">
        <v>0</v>
      </c>
      <c r="N160" s="23">
        <v>0</v>
      </c>
    </row>
    <row r="161" spans="1:14" ht="12" customHeight="1" x14ac:dyDescent="0.25">
      <c r="A161" s="20" t="s">
        <v>135</v>
      </c>
      <c r="B161" s="21" t="s">
        <v>136</v>
      </c>
      <c r="C161" s="22" t="s">
        <v>137</v>
      </c>
      <c r="D161" s="23">
        <v>18.600000000000001</v>
      </c>
      <c r="E161" s="23">
        <v>6.9</v>
      </c>
      <c r="F161" s="23">
        <v>31.2</v>
      </c>
      <c r="G161" s="24">
        <v>261</v>
      </c>
      <c r="H161" s="24">
        <v>75</v>
      </c>
      <c r="I161" s="24">
        <v>73</v>
      </c>
      <c r="J161" s="24">
        <v>185</v>
      </c>
      <c r="K161" s="23">
        <v>5.8</v>
      </c>
      <c r="L161" s="23">
        <v>0.4</v>
      </c>
      <c r="M161" s="23">
        <v>0</v>
      </c>
      <c r="N161" s="23">
        <v>0</v>
      </c>
    </row>
    <row r="162" spans="1:14" ht="12" customHeight="1" x14ac:dyDescent="0.25">
      <c r="A162" s="20" t="s">
        <v>54</v>
      </c>
      <c r="B162" s="36" t="s">
        <v>55</v>
      </c>
      <c r="C162" s="22" t="s">
        <v>23</v>
      </c>
      <c r="D162" s="14">
        <v>0.2</v>
      </c>
      <c r="E162" s="14">
        <v>0.1</v>
      </c>
      <c r="F162" s="14">
        <v>12</v>
      </c>
      <c r="G162" s="15">
        <v>49</v>
      </c>
      <c r="H162" s="15">
        <v>11</v>
      </c>
      <c r="I162" s="15">
        <v>8</v>
      </c>
      <c r="J162" s="15">
        <v>9</v>
      </c>
      <c r="K162" s="14">
        <v>0.2</v>
      </c>
      <c r="L162" s="14">
        <v>0</v>
      </c>
      <c r="M162" s="14">
        <v>4.5</v>
      </c>
      <c r="N162" s="14">
        <v>0</v>
      </c>
    </row>
    <row r="163" spans="1:14" ht="12" customHeight="1" x14ac:dyDescent="0.25">
      <c r="A163" s="6"/>
      <c r="B163" s="25" t="s">
        <v>35</v>
      </c>
      <c r="C163" s="19" t="s">
        <v>93</v>
      </c>
      <c r="D163" s="14">
        <v>3.8</v>
      </c>
      <c r="E163" s="14">
        <v>0.8</v>
      </c>
      <c r="F163" s="14">
        <v>25.1</v>
      </c>
      <c r="G163" s="15">
        <v>123</v>
      </c>
      <c r="H163" s="15">
        <v>28</v>
      </c>
      <c r="I163" s="15">
        <v>0</v>
      </c>
      <c r="J163" s="15">
        <v>0</v>
      </c>
      <c r="K163" s="14">
        <v>1.5</v>
      </c>
      <c r="L163" s="14">
        <v>0.2</v>
      </c>
      <c r="M163" s="14">
        <v>0</v>
      </c>
      <c r="N163" s="14">
        <v>0</v>
      </c>
    </row>
    <row r="164" spans="1:14" ht="12" customHeight="1" x14ac:dyDescent="0.25">
      <c r="A164" s="6"/>
      <c r="B164" s="35" t="s">
        <v>29</v>
      </c>
      <c r="C164" s="27"/>
      <c r="D164" s="28">
        <f>SUM(D159:D163)</f>
        <v>45.900000000000006</v>
      </c>
      <c r="E164" s="28">
        <f t="shared" ref="E164:N164" si="27">SUM(E159:E163)</f>
        <v>19.900000000000002</v>
      </c>
      <c r="F164" s="28">
        <f t="shared" si="27"/>
        <v>92.1</v>
      </c>
      <c r="G164" s="29">
        <f t="shared" si="27"/>
        <v>731</v>
      </c>
      <c r="H164" s="29">
        <f t="shared" si="27"/>
        <v>136</v>
      </c>
      <c r="I164" s="29">
        <f t="shared" si="27"/>
        <v>114</v>
      </c>
      <c r="J164" s="29">
        <f t="shared" si="27"/>
        <v>284</v>
      </c>
      <c r="K164" s="28">
        <f t="shared" si="27"/>
        <v>9.2899999999999991</v>
      </c>
      <c r="L164" s="28">
        <f t="shared" si="27"/>
        <v>1.01</v>
      </c>
      <c r="M164" s="28">
        <f t="shared" si="27"/>
        <v>5.16</v>
      </c>
      <c r="N164" s="28">
        <f t="shared" si="27"/>
        <v>0.02</v>
      </c>
    </row>
    <row r="165" spans="1:14" ht="12" customHeight="1" x14ac:dyDescent="0.25">
      <c r="A165" s="6"/>
      <c r="B165" s="18" t="s">
        <v>37</v>
      </c>
      <c r="C165" s="19"/>
      <c r="D165" s="14"/>
      <c r="E165" s="14"/>
      <c r="F165" s="14"/>
      <c r="G165" s="15"/>
      <c r="H165" s="15"/>
      <c r="I165" s="15"/>
      <c r="J165" s="15"/>
      <c r="K165" s="14"/>
      <c r="L165" s="14"/>
      <c r="M165" s="14"/>
      <c r="N165" s="14"/>
    </row>
    <row r="166" spans="1:14" ht="12" customHeight="1" x14ac:dyDescent="0.25">
      <c r="A166" s="20">
        <v>386</v>
      </c>
      <c r="B166" s="21" t="s">
        <v>94</v>
      </c>
      <c r="C166" s="22" t="s">
        <v>23</v>
      </c>
      <c r="D166" s="23">
        <v>5.6</v>
      </c>
      <c r="E166" s="23">
        <v>5</v>
      </c>
      <c r="F166" s="23">
        <v>22</v>
      </c>
      <c r="G166" s="24">
        <v>156</v>
      </c>
      <c r="H166" s="24">
        <v>242</v>
      </c>
      <c r="I166" s="24">
        <v>30</v>
      </c>
      <c r="J166" s="24">
        <v>188</v>
      </c>
      <c r="K166" s="23">
        <v>0.2</v>
      </c>
      <c r="L166" s="23">
        <v>0.1</v>
      </c>
      <c r="M166" s="23">
        <v>1.8</v>
      </c>
      <c r="N166" s="23">
        <v>0</v>
      </c>
    </row>
    <row r="167" spans="1:14" ht="12" customHeight="1" x14ac:dyDescent="0.25">
      <c r="A167" s="20">
        <v>421</v>
      </c>
      <c r="B167" s="40" t="s">
        <v>95</v>
      </c>
      <c r="C167" s="22" t="s">
        <v>40</v>
      </c>
      <c r="D167" s="23">
        <v>7.7</v>
      </c>
      <c r="E167" s="23">
        <v>6</v>
      </c>
      <c r="F167" s="23">
        <v>45.4</v>
      </c>
      <c r="G167" s="24">
        <v>266</v>
      </c>
      <c r="H167" s="24">
        <v>13</v>
      </c>
      <c r="I167" s="24">
        <v>11</v>
      </c>
      <c r="J167" s="24">
        <v>57</v>
      </c>
      <c r="K167" s="23">
        <v>0.81</v>
      </c>
      <c r="L167" s="23">
        <v>0.1</v>
      </c>
      <c r="M167" s="23">
        <v>0</v>
      </c>
      <c r="N167" s="23">
        <v>0</v>
      </c>
    </row>
    <row r="168" spans="1:14" ht="12" customHeight="1" x14ac:dyDescent="0.25">
      <c r="A168" s="6"/>
      <c r="B168" s="35" t="s">
        <v>29</v>
      </c>
      <c r="C168" s="27"/>
      <c r="D168" s="28">
        <f t="shared" ref="D168:N168" si="28">SUM(D166:D167)</f>
        <v>13.3</v>
      </c>
      <c r="E168" s="28">
        <f t="shared" si="28"/>
        <v>11</v>
      </c>
      <c r="F168" s="28">
        <f t="shared" si="28"/>
        <v>67.400000000000006</v>
      </c>
      <c r="G168" s="29">
        <f t="shared" si="28"/>
        <v>422</v>
      </c>
      <c r="H168" s="29">
        <f t="shared" si="28"/>
        <v>255</v>
      </c>
      <c r="I168" s="29">
        <f t="shared" si="28"/>
        <v>41</v>
      </c>
      <c r="J168" s="29">
        <f t="shared" si="28"/>
        <v>245</v>
      </c>
      <c r="K168" s="28">
        <f t="shared" si="28"/>
        <v>1.01</v>
      </c>
      <c r="L168" s="28">
        <f t="shared" si="28"/>
        <v>0.2</v>
      </c>
      <c r="M168" s="28">
        <f t="shared" si="28"/>
        <v>1.8</v>
      </c>
      <c r="N168" s="28">
        <f t="shared" si="28"/>
        <v>0</v>
      </c>
    </row>
    <row r="169" spans="1:14" ht="12" customHeight="1" x14ac:dyDescent="0.25">
      <c r="A169" s="6"/>
      <c r="B169" s="37" t="s">
        <v>43</v>
      </c>
      <c r="C169" s="38"/>
      <c r="D169" s="38">
        <f t="shared" ref="D169:N169" si="29">D157+D164+D168</f>
        <v>72</v>
      </c>
      <c r="E169" s="38">
        <f t="shared" si="29"/>
        <v>58.6</v>
      </c>
      <c r="F169" s="38">
        <f t="shared" si="29"/>
        <v>241</v>
      </c>
      <c r="G169" s="39">
        <f t="shared" si="29"/>
        <v>1780</v>
      </c>
      <c r="H169" s="39">
        <f t="shared" si="29"/>
        <v>506</v>
      </c>
      <c r="I169" s="39">
        <f t="shared" si="29"/>
        <v>179</v>
      </c>
      <c r="J169" s="39">
        <f t="shared" si="29"/>
        <v>549</v>
      </c>
      <c r="K169" s="38">
        <f t="shared" si="29"/>
        <v>13.6</v>
      </c>
      <c r="L169" s="38">
        <f t="shared" si="29"/>
        <v>1.21</v>
      </c>
      <c r="M169" s="38">
        <f t="shared" si="29"/>
        <v>18.360000000000003</v>
      </c>
      <c r="N169" s="38">
        <f t="shared" si="29"/>
        <v>0.02</v>
      </c>
    </row>
    <row r="170" spans="1:14" ht="12" customHeight="1" x14ac:dyDescent="0.25">
      <c r="A170" s="6"/>
      <c r="B170" s="17" t="s">
        <v>59</v>
      </c>
      <c r="C170" s="19"/>
      <c r="D170" s="14"/>
      <c r="E170" s="14"/>
      <c r="F170" s="14"/>
      <c r="G170" s="15"/>
      <c r="H170" s="15"/>
      <c r="I170" s="15"/>
      <c r="J170" s="15"/>
      <c r="K170" s="14"/>
      <c r="L170" s="14"/>
      <c r="M170" s="14"/>
      <c r="N170" s="14"/>
    </row>
    <row r="171" spans="1:14" ht="12" customHeight="1" x14ac:dyDescent="0.25">
      <c r="A171" s="6"/>
      <c r="B171" s="18" t="s">
        <v>19</v>
      </c>
      <c r="C171" s="19"/>
      <c r="D171" s="14"/>
      <c r="E171" s="14"/>
      <c r="F171" s="14"/>
      <c r="G171" s="15"/>
      <c r="H171" s="15"/>
      <c r="I171" s="15"/>
      <c r="J171" s="15"/>
      <c r="K171" s="14"/>
      <c r="L171" s="14"/>
      <c r="M171" s="14"/>
      <c r="N171" s="14"/>
    </row>
    <row r="172" spans="1:14" ht="12" customHeight="1" x14ac:dyDescent="0.25">
      <c r="A172" s="6">
        <v>14</v>
      </c>
      <c r="B172" s="21" t="s">
        <v>45</v>
      </c>
      <c r="C172" s="19" t="s">
        <v>46</v>
      </c>
      <c r="D172" s="14">
        <v>0.12</v>
      </c>
      <c r="E172" s="14">
        <v>10.9</v>
      </c>
      <c r="F172" s="14">
        <v>0.2</v>
      </c>
      <c r="G172" s="15">
        <v>99</v>
      </c>
      <c r="H172" s="15">
        <v>4</v>
      </c>
      <c r="I172" s="15">
        <v>0</v>
      </c>
      <c r="J172" s="15">
        <v>4.5</v>
      </c>
      <c r="K172" s="14">
        <v>0.03</v>
      </c>
      <c r="L172" s="14">
        <v>0.02</v>
      </c>
      <c r="M172" s="14">
        <v>0</v>
      </c>
      <c r="N172" s="14">
        <v>0.06</v>
      </c>
    </row>
    <row r="173" spans="1:14" ht="12" customHeight="1" x14ac:dyDescent="0.25">
      <c r="A173" s="6">
        <v>291</v>
      </c>
      <c r="B173" s="21" t="s">
        <v>138</v>
      </c>
      <c r="C173" s="19" t="s">
        <v>23</v>
      </c>
      <c r="D173" s="14">
        <v>10.7</v>
      </c>
      <c r="E173" s="14">
        <v>17.100000000000001</v>
      </c>
      <c r="F173" s="14">
        <v>45.2</v>
      </c>
      <c r="G173" s="15">
        <v>378</v>
      </c>
      <c r="H173" s="15">
        <v>23</v>
      </c>
      <c r="I173" s="15">
        <v>36</v>
      </c>
      <c r="J173" s="15">
        <v>102</v>
      </c>
      <c r="K173" s="14">
        <v>1.7</v>
      </c>
      <c r="L173" s="14">
        <v>0.3</v>
      </c>
      <c r="M173" s="14">
        <v>4</v>
      </c>
      <c r="N173" s="14">
        <v>0</v>
      </c>
    </row>
    <row r="174" spans="1:14" ht="12" customHeight="1" x14ac:dyDescent="0.25">
      <c r="A174" s="20"/>
      <c r="B174" s="31" t="s">
        <v>110</v>
      </c>
      <c r="C174" s="22" t="s">
        <v>111</v>
      </c>
      <c r="D174" s="23">
        <v>1.7</v>
      </c>
      <c r="E174" s="23">
        <v>6.2</v>
      </c>
      <c r="F174" s="23">
        <v>15.7</v>
      </c>
      <c r="G174" s="24">
        <v>124</v>
      </c>
      <c r="H174" s="24">
        <v>0</v>
      </c>
      <c r="I174" s="24">
        <v>0</v>
      </c>
      <c r="J174" s="24">
        <v>0</v>
      </c>
      <c r="K174" s="23">
        <v>0</v>
      </c>
      <c r="L174" s="23">
        <v>0</v>
      </c>
      <c r="M174" s="23">
        <v>0</v>
      </c>
      <c r="N174" s="23">
        <v>0</v>
      </c>
    </row>
    <row r="175" spans="1:14" ht="12" customHeight="1" x14ac:dyDescent="0.25">
      <c r="A175" s="20">
        <v>377</v>
      </c>
      <c r="B175" s="21" t="s">
        <v>41</v>
      </c>
      <c r="C175" s="22" t="s">
        <v>42</v>
      </c>
      <c r="D175" s="14">
        <v>0.3</v>
      </c>
      <c r="E175" s="14">
        <v>0.1</v>
      </c>
      <c r="F175" s="14">
        <v>10.3</v>
      </c>
      <c r="G175" s="15">
        <v>43</v>
      </c>
      <c r="H175" s="15">
        <v>8</v>
      </c>
      <c r="I175" s="15">
        <v>5</v>
      </c>
      <c r="J175" s="15">
        <v>10</v>
      </c>
      <c r="K175" s="14">
        <v>0.9</v>
      </c>
      <c r="L175" s="14">
        <v>0</v>
      </c>
      <c r="M175" s="14">
        <v>2.9</v>
      </c>
      <c r="N175" s="14">
        <v>0</v>
      </c>
    </row>
    <row r="176" spans="1:14" ht="12" customHeight="1" x14ac:dyDescent="0.25">
      <c r="A176" s="6"/>
      <c r="B176" s="25" t="s">
        <v>27</v>
      </c>
      <c r="C176" s="19" t="s">
        <v>139</v>
      </c>
      <c r="D176" s="14">
        <v>2.4</v>
      </c>
      <c r="E176" s="14">
        <v>0.6</v>
      </c>
      <c r="F176" s="14">
        <v>17.16</v>
      </c>
      <c r="G176" s="15">
        <v>84</v>
      </c>
      <c r="H176" s="15">
        <v>12</v>
      </c>
      <c r="I176" s="15">
        <v>0</v>
      </c>
      <c r="J176" s="15">
        <v>0</v>
      </c>
      <c r="K176" s="14">
        <v>0.6</v>
      </c>
      <c r="L176" s="14">
        <v>9.6000000000000002E-2</v>
      </c>
      <c r="M176" s="14">
        <v>0</v>
      </c>
      <c r="N176" s="14">
        <v>0</v>
      </c>
    </row>
    <row r="177" spans="1:14" ht="12" customHeight="1" x14ac:dyDescent="0.25">
      <c r="A177" s="6"/>
      <c r="B177" s="35" t="s">
        <v>29</v>
      </c>
      <c r="C177" s="27"/>
      <c r="D177" s="28">
        <f t="shared" ref="D177:N177" si="30">SUM(D172:D176)</f>
        <v>15.219999999999999</v>
      </c>
      <c r="E177" s="28">
        <f t="shared" si="30"/>
        <v>34.900000000000006</v>
      </c>
      <c r="F177" s="28">
        <f t="shared" si="30"/>
        <v>88.56</v>
      </c>
      <c r="G177" s="29">
        <f t="shared" si="30"/>
        <v>728</v>
      </c>
      <c r="H177" s="29">
        <f t="shared" si="30"/>
        <v>47</v>
      </c>
      <c r="I177" s="29">
        <f t="shared" si="30"/>
        <v>41</v>
      </c>
      <c r="J177" s="29">
        <f t="shared" si="30"/>
        <v>116.5</v>
      </c>
      <c r="K177" s="28">
        <f t="shared" si="30"/>
        <v>3.23</v>
      </c>
      <c r="L177" s="28">
        <f t="shared" si="30"/>
        <v>0.41600000000000004</v>
      </c>
      <c r="M177" s="28">
        <f t="shared" si="30"/>
        <v>6.9</v>
      </c>
      <c r="N177" s="28">
        <f t="shared" si="30"/>
        <v>0.06</v>
      </c>
    </row>
    <row r="178" spans="1:14" ht="12" customHeight="1" x14ac:dyDescent="0.25">
      <c r="A178" s="6"/>
      <c r="B178" s="18" t="s">
        <v>49</v>
      </c>
      <c r="C178" s="19"/>
      <c r="D178" s="14"/>
      <c r="E178" s="14"/>
      <c r="F178" s="14"/>
      <c r="G178" s="15"/>
      <c r="H178" s="15"/>
      <c r="I178" s="15"/>
      <c r="J178" s="15"/>
      <c r="K178" s="14"/>
      <c r="L178" s="14"/>
      <c r="M178" s="14"/>
      <c r="N178" s="14"/>
    </row>
    <row r="179" spans="1:14" ht="12" customHeight="1" x14ac:dyDescent="0.25">
      <c r="A179" s="6">
        <v>96</v>
      </c>
      <c r="B179" s="21" t="s">
        <v>140</v>
      </c>
      <c r="C179" s="22" t="s">
        <v>32</v>
      </c>
      <c r="D179" s="14">
        <v>2.1</v>
      </c>
      <c r="E179" s="14">
        <v>5.0999999999999996</v>
      </c>
      <c r="F179" s="14">
        <v>17.3</v>
      </c>
      <c r="G179" s="15">
        <v>124</v>
      </c>
      <c r="H179" s="15">
        <v>18</v>
      </c>
      <c r="I179" s="15">
        <v>23</v>
      </c>
      <c r="J179" s="15">
        <v>72</v>
      </c>
      <c r="K179" s="14">
        <v>1</v>
      </c>
      <c r="L179" s="14">
        <v>0.2</v>
      </c>
      <c r="M179" s="14">
        <v>7.7</v>
      </c>
      <c r="N179" s="14">
        <v>0.01</v>
      </c>
    </row>
    <row r="180" spans="1:14" ht="12" customHeight="1" x14ac:dyDescent="0.25">
      <c r="A180" s="6">
        <v>234</v>
      </c>
      <c r="B180" s="21" t="s">
        <v>141</v>
      </c>
      <c r="C180" s="22" t="s">
        <v>40</v>
      </c>
      <c r="D180" s="14">
        <v>15.3</v>
      </c>
      <c r="E180" s="14">
        <v>12.5</v>
      </c>
      <c r="F180" s="14">
        <v>18.399999999999999</v>
      </c>
      <c r="G180" s="15">
        <v>246</v>
      </c>
      <c r="H180" s="15">
        <v>62</v>
      </c>
      <c r="I180" s="15">
        <v>43</v>
      </c>
      <c r="J180" s="15">
        <v>176</v>
      </c>
      <c r="K180" s="14">
        <v>1.3</v>
      </c>
      <c r="L180" s="14">
        <v>0.2</v>
      </c>
      <c r="M180" s="14">
        <v>0.4</v>
      </c>
      <c r="N180" s="14">
        <v>4.4000000000000004</v>
      </c>
    </row>
    <row r="181" spans="1:14" ht="12" customHeight="1" x14ac:dyDescent="0.25">
      <c r="A181" s="6">
        <v>312</v>
      </c>
      <c r="B181" s="21" t="s">
        <v>70</v>
      </c>
      <c r="C181" s="41">
        <v>180</v>
      </c>
      <c r="D181" s="14">
        <v>3.8</v>
      </c>
      <c r="E181" s="14">
        <v>6.3</v>
      </c>
      <c r="F181" s="14">
        <v>14.5</v>
      </c>
      <c r="G181" s="15">
        <v>130</v>
      </c>
      <c r="H181" s="15">
        <v>46</v>
      </c>
      <c r="I181" s="15">
        <v>33</v>
      </c>
      <c r="J181" s="15">
        <v>99</v>
      </c>
      <c r="K181" s="14">
        <v>1.18</v>
      </c>
      <c r="L181" s="14">
        <v>0.01</v>
      </c>
      <c r="M181" s="14">
        <v>0.36</v>
      </c>
      <c r="N181" s="14">
        <v>0.06</v>
      </c>
    </row>
    <row r="182" spans="1:14" ht="12" customHeight="1" x14ac:dyDescent="0.25">
      <c r="A182" s="6" t="s">
        <v>142</v>
      </c>
      <c r="B182" s="21" t="s">
        <v>143</v>
      </c>
      <c r="C182" s="41">
        <v>35</v>
      </c>
      <c r="D182" s="14">
        <v>0.6</v>
      </c>
      <c r="E182" s="14">
        <v>1.8</v>
      </c>
      <c r="F182" s="14">
        <v>4</v>
      </c>
      <c r="G182" s="15">
        <v>35</v>
      </c>
      <c r="H182" s="15">
        <v>15</v>
      </c>
      <c r="I182" s="15">
        <v>5</v>
      </c>
      <c r="J182" s="15">
        <v>10</v>
      </c>
      <c r="K182" s="14">
        <v>0.19</v>
      </c>
      <c r="L182" s="14">
        <v>6.0000000000000001E-3</v>
      </c>
      <c r="M182" s="14">
        <v>9.3000000000000007</v>
      </c>
      <c r="N182" s="14">
        <v>0</v>
      </c>
    </row>
    <row r="183" spans="1:14" ht="12" customHeight="1" x14ac:dyDescent="0.25">
      <c r="A183" s="20">
        <v>348</v>
      </c>
      <c r="B183" s="36" t="s">
        <v>71</v>
      </c>
      <c r="C183" s="22" t="s">
        <v>23</v>
      </c>
      <c r="D183" s="14">
        <v>1.1000000000000001</v>
      </c>
      <c r="E183" s="14">
        <v>0</v>
      </c>
      <c r="F183" s="14">
        <v>13.2</v>
      </c>
      <c r="G183" s="15">
        <v>86</v>
      </c>
      <c r="H183" s="15">
        <v>33</v>
      </c>
      <c r="I183" s="15">
        <v>21</v>
      </c>
      <c r="J183" s="15">
        <v>29</v>
      </c>
      <c r="K183" s="14">
        <v>0.7</v>
      </c>
      <c r="L183" s="14">
        <v>0</v>
      </c>
      <c r="M183" s="14">
        <v>0.9</v>
      </c>
      <c r="N183" s="14">
        <v>0</v>
      </c>
    </row>
    <row r="184" spans="1:14" ht="12" customHeight="1" x14ac:dyDescent="0.25">
      <c r="A184" s="6"/>
      <c r="B184" s="25" t="s">
        <v>35</v>
      </c>
      <c r="C184" s="19" t="s">
        <v>144</v>
      </c>
      <c r="D184" s="14">
        <v>4.16</v>
      </c>
      <c r="E184" s="14">
        <v>0.8600000000000001</v>
      </c>
      <c r="F184" s="14">
        <v>27.26</v>
      </c>
      <c r="G184" s="15">
        <v>133.6</v>
      </c>
      <c r="H184" s="15">
        <v>31.6</v>
      </c>
      <c r="I184" s="15">
        <v>0</v>
      </c>
      <c r="J184" s="15">
        <v>0</v>
      </c>
      <c r="K184" s="14">
        <v>1.6759999999999999</v>
      </c>
      <c r="L184" s="14">
        <v>0.188</v>
      </c>
      <c r="M184" s="14">
        <v>0</v>
      </c>
      <c r="N184" s="14">
        <v>0</v>
      </c>
    </row>
    <row r="185" spans="1:14" ht="12" customHeight="1" x14ac:dyDescent="0.25">
      <c r="A185" s="6"/>
      <c r="B185" s="35" t="s">
        <v>29</v>
      </c>
      <c r="C185" s="27"/>
      <c r="D185" s="28">
        <f t="shared" ref="D185:N185" si="31">SUM(D179:D184)</f>
        <v>27.060000000000006</v>
      </c>
      <c r="E185" s="28">
        <f t="shared" si="31"/>
        <v>26.560000000000002</v>
      </c>
      <c r="F185" s="28">
        <f t="shared" si="31"/>
        <v>94.660000000000011</v>
      </c>
      <c r="G185" s="29">
        <f t="shared" si="31"/>
        <v>754.6</v>
      </c>
      <c r="H185" s="29">
        <f t="shared" si="31"/>
        <v>205.6</v>
      </c>
      <c r="I185" s="29">
        <f t="shared" si="31"/>
        <v>125</v>
      </c>
      <c r="J185" s="29">
        <f t="shared" si="31"/>
        <v>386</v>
      </c>
      <c r="K185" s="28">
        <f t="shared" si="31"/>
        <v>6.0459999999999994</v>
      </c>
      <c r="L185" s="28">
        <f t="shared" si="31"/>
        <v>0.60400000000000009</v>
      </c>
      <c r="M185" s="28">
        <f t="shared" si="31"/>
        <v>18.659999999999997</v>
      </c>
      <c r="N185" s="28">
        <f t="shared" si="31"/>
        <v>4.47</v>
      </c>
    </row>
    <row r="186" spans="1:14" ht="12" customHeight="1" x14ac:dyDescent="0.25">
      <c r="A186" s="6"/>
      <c r="B186" s="18" t="s">
        <v>37</v>
      </c>
      <c r="C186" s="19"/>
      <c r="D186" s="14"/>
      <c r="E186" s="14"/>
      <c r="F186" s="14"/>
      <c r="G186" s="15"/>
      <c r="H186" s="15"/>
      <c r="I186" s="15"/>
      <c r="J186" s="15"/>
      <c r="K186" s="14"/>
      <c r="L186" s="14"/>
      <c r="M186" s="14"/>
      <c r="N186" s="14"/>
    </row>
    <row r="187" spans="1:14" ht="12" customHeight="1" x14ac:dyDescent="0.25">
      <c r="A187" s="20" t="s">
        <v>115</v>
      </c>
      <c r="B187" s="40" t="s">
        <v>145</v>
      </c>
      <c r="C187" s="22" t="s">
        <v>40</v>
      </c>
      <c r="D187" s="23">
        <v>12.8</v>
      </c>
      <c r="E187" s="23">
        <v>15</v>
      </c>
      <c r="F187" s="23">
        <v>27.8</v>
      </c>
      <c r="G187" s="24">
        <v>298</v>
      </c>
      <c r="H187" s="24">
        <v>289</v>
      </c>
      <c r="I187" s="24">
        <v>25</v>
      </c>
      <c r="J187" s="24">
        <v>204</v>
      </c>
      <c r="K187" s="23">
        <v>0.7</v>
      </c>
      <c r="L187" s="23">
        <v>7.0000000000000007E-2</v>
      </c>
      <c r="M187" s="23">
        <v>0.06</v>
      </c>
      <c r="N187" s="23">
        <v>0.03</v>
      </c>
    </row>
    <row r="188" spans="1:14" ht="12" customHeight="1" x14ac:dyDescent="0.25">
      <c r="A188" s="20">
        <v>388</v>
      </c>
      <c r="B188" s="21" t="s">
        <v>34</v>
      </c>
      <c r="C188" s="22" t="s">
        <v>23</v>
      </c>
      <c r="D188" s="14">
        <v>0.7</v>
      </c>
      <c r="E188" s="14">
        <v>0.3</v>
      </c>
      <c r="F188" s="14">
        <v>24.6</v>
      </c>
      <c r="G188" s="15">
        <v>104</v>
      </c>
      <c r="H188" s="15">
        <v>10</v>
      </c>
      <c r="I188" s="15">
        <v>3</v>
      </c>
      <c r="J188" s="15">
        <v>3</v>
      </c>
      <c r="K188" s="14">
        <v>0.7</v>
      </c>
      <c r="L188" s="14">
        <v>0.1</v>
      </c>
      <c r="M188" s="14">
        <v>0.1</v>
      </c>
      <c r="N188" s="14">
        <v>0</v>
      </c>
    </row>
    <row r="189" spans="1:14" ht="12" customHeight="1" x14ac:dyDescent="0.25">
      <c r="A189" s="6"/>
      <c r="B189" s="35" t="s">
        <v>29</v>
      </c>
      <c r="C189" s="27"/>
      <c r="D189" s="28">
        <f>SUM(D187:D188)</f>
        <v>13.5</v>
      </c>
      <c r="E189" s="28">
        <f t="shared" ref="E189:N189" si="32">SUM(E187:E188)</f>
        <v>15.3</v>
      </c>
      <c r="F189" s="28">
        <f t="shared" si="32"/>
        <v>52.400000000000006</v>
      </c>
      <c r="G189" s="29">
        <f t="shared" si="32"/>
        <v>402</v>
      </c>
      <c r="H189" s="29">
        <f t="shared" si="32"/>
        <v>299</v>
      </c>
      <c r="I189" s="29">
        <f t="shared" si="32"/>
        <v>28</v>
      </c>
      <c r="J189" s="29">
        <f t="shared" si="32"/>
        <v>207</v>
      </c>
      <c r="K189" s="28">
        <f t="shared" si="32"/>
        <v>1.4</v>
      </c>
      <c r="L189" s="28">
        <f t="shared" si="32"/>
        <v>0.17</v>
      </c>
      <c r="M189" s="28">
        <f t="shared" si="32"/>
        <v>0.16</v>
      </c>
      <c r="N189" s="28">
        <f t="shared" si="32"/>
        <v>0.03</v>
      </c>
    </row>
    <row r="190" spans="1:14" ht="12" customHeight="1" x14ac:dyDescent="0.25">
      <c r="A190" s="6"/>
      <c r="B190" s="43" t="s">
        <v>43</v>
      </c>
      <c r="C190" s="38"/>
      <c r="D190" s="38">
        <f t="shared" ref="D190:N190" si="33">D177+D185+D189</f>
        <v>55.78</v>
      </c>
      <c r="E190" s="38">
        <f t="shared" si="33"/>
        <v>76.760000000000005</v>
      </c>
      <c r="F190" s="38">
        <f t="shared" si="33"/>
        <v>235.62000000000003</v>
      </c>
      <c r="G190" s="39">
        <f t="shared" si="33"/>
        <v>1884.6</v>
      </c>
      <c r="H190" s="39">
        <f t="shared" si="33"/>
        <v>551.6</v>
      </c>
      <c r="I190" s="39">
        <f t="shared" si="33"/>
        <v>194</v>
      </c>
      <c r="J190" s="39">
        <f t="shared" si="33"/>
        <v>709.5</v>
      </c>
      <c r="K190" s="38">
        <f t="shared" si="33"/>
        <v>10.676</v>
      </c>
      <c r="L190" s="38">
        <f t="shared" si="33"/>
        <v>1.19</v>
      </c>
      <c r="M190" s="38">
        <f t="shared" si="33"/>
        <v>25.719999999999995</v>
      </c>
      <c r="N190" s="38">
        <f t="shared" si="33"/>
        <v>4.5599999999999996</v>
      </c>
    </row>
    <row r="191" spans="1:14" ht="12" customHeight="1" x14ac:dyDescent="0.25">
      <c r="A191" s="6"/>
      <c r="B191" s="17" t="s">
        <v>78</v>
      </c>
      <c r="C191" s="19"/>
      <c r="D191" s="14"/>
      <c r="E191" s="14"/>
      <c r="F191" s="14"/>
      <c r="G191" s="15"/>
      <c r="H191" s="15"/>
      <c r="I191" s="15"/>
      <c r="J191" s="15"/>
      <c r="K191" s="14"/>
      <c r="L191" s="14"/>
      <c r="M191" s="14"/>
      <c r="N191" s="14"/>
    </row>
    <row r="192" spans="1:14" ht="12" customHeight="1" x14ac:dyDescent="0.25">
      <c r="A192" s="6"/>
      <c r="B192" s="18" t="s">
        <v>79</v>
      </c>
      <c r="C192" s="19"/>
      <c r="D192" s="14"/>
      <c r="E192" s="14"/>
      <c r="F192" s="14"/>
      <c r="G192" s="15"/>
      <c r="H192" s="15"/>
      <c r="I192" s="15"/>
      <c r="J192" s="15"/>
      <c r="K192" s="14"/>
      <c r="L192" s="14"/>
      <c r="M192" s="14"/>
      <c r="N192" s="14"/>
    </row>
    <row r="193" spans="1:225" ht="12" customHeight="1" x14ac:dyDescent="0.25">
      <c r="A193" s="20">
        <v>14</v>
      </c>
      <c r="B193" s="21" t="s">
        <v>45</v>
      </c>
      <c r="C193" s="22" t="s">
        <v>21</v>
      </c>
      <c r="D193" s="23">
        <v>0.1</v>
      </c>
      <c r="E193" s="23">
        <v>7.3</v>
      </c>
      <c r="F193" s="23">
        <v>0.1</v>
      </c>
      <c r="G193" s="24">
        <v>66</v>
      </c>
      <c r="H193" s="24">
        <v>2</v>
      </c>
      <c r="I193" s="24">
        <v>0</v>
      </c>
      <c r="J193" s="24">
        <v>3</v>
      </c>
      <c r="K193" s="23">
        <v>0</v>
      </c>
      <c r="L193" s="23">
        <v>0</v>
      </c>
      <c r="M193" s="23">
        <v>0</v>
      </c>
      <c r="N193" s="23">
        <v>0</v>
      </c>
    </row>
    <row r="194" spans="1:225" ht="12" customHeight="1" x14ac:dyDescent="0.25">
      <c r="A194" s="20">
        <v>260</v>
      </c>
      <c r="B194" s="31" t="s">
        <v>60</v>
      </c>
      <c r="C194" s="22" t="s">
        <v>40</v>
      </c>
      <c r="D194" s="23">
        <v>8.1999999999999993</v>
      </c>
      <c r="E194" s="23">
        <v>8.6</v>
      </c>
      <c r="F194" s="23">
        <v>2.8</v>
      </c>
      <c r="G194" s="24">
        <v>121</v>
      </c>
      <c r="H194" s="24">
        <v>16</v>
      </c>
      <c r="I194" s="24">
        <v>15</v>
      </c>
      <c r="J194" s="24">
        <v>23</v>
      </c>
      <c r="K194" s="23">
        <v>1</v>
      </c>
      <c r="L194" s="23">
        <v>0</v>
      </c>
      <c r="M194" s="23">
        <v>0.6</v>
      </c>
      <c r="N194" s="23">
        <v>0</v>
      </c>
    </row>
    <row r="195" spans="1:225" ht="12" customHeight="1" x14ac:dyDescent="0.25">
      <c r="A195" s="20">
        <v>309</v>
      </c>
      <c r="B195" s="21" t="s">
        <v>90</v>
      </c>
      <c r="C195" s="22" t="s">
        <v>146</v>
      </c>
      <c r="D195" s="23">
        <v>5.4</v>
      </c>
      <c r="E195" s="23">
        <v>4.9000000000000004</v>
      </c>
      <c r="F195" s="23">
        <v>27.9</v>
      </c>
      <c r="G195" s="24">
        <v>178</v>
      </c>
      <c r="H195" s="24">
        <v>6</v>
      </c>
      <c r="I195" s="24">
        <v>8</v>
      </c>
      <c r="J195" s="24">
        <v>35</v>
      </c>
      <c r="K195" s="45">
        <v>0.8</v>
      </c>
      <c r="L195" s="45">
        <v>0.1</v>
      </c>
      <c r="M195" s="45">
        <v>0</v>
      </c>
      <c r="N195" s="45">
        <v>0</v>
      </c>
    </row>
    <row r="196" spans="1:225" ht="12" customHeight="1" x14ac:dyDescent="0.25">
      <c r="A196" s="20" t="s">
        <v>147</v>
      </c>
      <c r="B196" s="21" t="s">
        <v>148</v>
      </c>
      <c r="C196" s="22" t="s">
        <v>23</v>
      </c>
      <c r="D196" s="14">
        <v>2.6</v>
      </c>
      <c r="E196" s="14">
        <v>1.8</v>
      </c>
      <c r="F196" s="14">
        <v>16.600000000000001</v>
      </c>
      <c r="G196" s="15">
        <v>93</v>
      </c>
      <c r="H196" s="15">
        <v>84</v>
      </c>
      <c r="I196" s="15">
        <v>10</v>
      </c>
      <c r="J196" s="15">
        <v>63</v>
      </c>
      <c r="K196" s="14">
        <v>0.1</v>
      </c>
      <c r="L196" s="14">
        <v>0.03</v>
      </c>
      <c r="M196" s="14">
        <v>0.9</v>
      </c>
      <c r="N196" s="14">
        <v>14</v>
      </c>
    </row>
    <row r="197" spans="1:225" ht="12" customHeight="1" x14ac:dyDescent="0.25">
      <c r="A197" s="6"/>
      <c r="B197" s="25" t="s">
        <v>27</v>
      </c>
      <c r="C197" s="19" t="s">
        <v>57</v>
      </c>
      <c r="D197" s="14">
        <v>2</v>
      </c>
      <c r="E197" s="14">
        <v>0.5</v>
      </c>
      <c r="F197" s="14">
        <v>14.3</v>
      </c>
      <c r="G197" s="15">
        <v>70</v>
      </c>
      <c r="H197" s="15">
        <v>10</v>
      </c>
      <c r="I197" s="15">
        <v>0</v>
      </c>
      <c r="J197" s="15">
        <v>0</v>
      </c>
      <c r="K197" s="14">
        <v>0.5</v>
      </c>
      <c r="L197" s="14">
        <v>0.1</v>
      </c>
      <c r="M197" s="14">
        <v>0</v>
      </c>
      <c r="N197" s="14">
        <v>0</v>
      </c>
    </row>
    <row r="198" spans="1:225" ht="12" customHeight="1" x14ac:dyDescent="0.25">
      <c r="A198" s="6"/>
      <c r="B198" s="35" t="s">
        <v>29</v>
      </c>
      <c r="C198" s="27"/>
      <c r="D198" s="28">
        <f>SUM(D193:D197)</f>
        <v>18.3</v>
      </c>
      <c r="E198" s="28">
        <f t="shared" ref="E198:N198" si="34">SUM(E193:E197)</f>
        <v>23.099999999999998</v>
      </c>
      <c r="F198" s="28">
        <f t="shared" si="34"/>
        <v>61.7</v>
      </c>
      <c r="G198" s="29">
        <f t="shared" si="34"/>
        <v>528</v>
      </c>
      <c r="H198" s="29">
        <f t="shared" si="34"/>
        <v>118</v>
      </c>
      <c r="I198" s="29">
        <f t="shared" si="34"/>
        <v>33</v>
      </c>
      <c r="J198" s="29">
        <f t="shared" si="34"/>
        <v>124</v>
      </c>
      <c r="K198" s="28">
        <f t="shared" si="34"/>
        <v>2.4000000000000004</v>
      </c>
      <c r="L198" s="28">
        <f t="shared" si="34"/>
        <v>0.23</v>
      </c>
      <c r="M198" s="28">
        <f t="shared" si="34"/>
        <v>1.5</v>
      </c>
      <c r="N198" s="28">
        <f t="shared" si="34"/>
        <v>14</v>
      </c>
    </row>
    <row r="199" spans="1:225" ht="12" customHeight="1" x14ac:dyDescent="0.25">
      <c r="A199" s="6"/>
      <c r="B199" s="18" t="s">
        <v>30</v>
      </c>
      <c r="C199" s="19"/>
      <c r="D199" s="14"/>
      <c r="E199" s="14"/>
      <c r="F199" s="14"/>
      <c r="G199" s="15"/>
      <c r="H199" s="15"/>
      <c r="I199" s="15"/>
      <c r="J199" s="15"/>
      <c r="K199" s="14"/>
      <c r="L199" s="14"/>
      <c r="M199" s="14"/>
      <c r="N199" s="14"/>
    </row>
    <row r="200" spans="1:225" ht="12" customHeight="1" x14ac:dyDescent="0.25">
      <c r="A200" s="6">
        <v>101</v>
      </c>
      <c r="B200" s="21" t="s">
        <v>149</v>
      </c>
      <c r="C200" s="22" t="s">
        <v>150</v>
      </c>
      <c r="D200" s="23">
        <v>4.5999999999999996</v>
      </c>
      <c r="E200" s="23">
        <v>5.7</v>
      </c>
      <c r="F200" s="23">
        <v>17.2</v>
      </c>
      <c r="G200" s="15">
        <v>139</v>
      </c>
      <c r="H200" s="15">
        <v>16</v>
      </c>
      <c r="I200" s="15">
        <v>22</v>
      </c>
      <c r="J200" s="15">
        <v>71</v>
      </c>
      <c r="K200" s="14">
        <v>0.9</v>
      </c>
      <c r="L200" s="14">
        <v>0.2</v>
      </c>
      <c r="M200" s="14">
        <v>8.5</v>
      </c>
      <c r="N200" s="14">
        <v>0</v>
      </c>
    </row>
    <row r="201" spans="1:225" ht="12" customHeight="1" x14ac:dyDescent="0.25">
      <c r="A201" s="20">
        <v>278</v>
      </c>
      <c r="B201" s="21" t="s">
        <v>112</v>
      </c>
      <c r="C201" s="22" t="s">
        <v>69</v>
      </c>
      <c r="D201" s="23">
        <v>13.8</v>
      </c>
      <c r="E201" s="23">
        <v>16.600000000000001</v>
      </c>
      <c r="F201" s="23">
        <v>15</v>
      </c>
      <c r="G201" s="24">
        <v>264</v>
      </c>
      <c r="H201" s="24">
        <v>31</v>
      </c>
      <c r="I201" s="24">
        <v>13</v>
      </c>
      <c r="J201" s="24">
        <v>72</v>
      </c>
      <c r="K201" s="45">
        <v>0.1</v>
      </c>
      <c r="L201" s="45">
        <v>0.17</v>
      </c>
      <c r="M201" s="45">
        <v>0.26</v>
      </c>
      <c r="N201" s="45">
        <v>0.04</v>
      </c>
      <c r="HQ201" s="1"/>
    </row>
    <row r="202" spans="1:225" s="32" customFormat="1" ht="12" customHeight="1" x14ac:dyDescent="0.25">
      <c r="A202" s="20">
        <v>304</v>
      </c>
      <c r="B202" s="31" t="s">
        <v>61</v>
      </c>
      <c r="C202" s="44">
        <v>180</v>
      </c>
      <c r="D202" s="23">
        <v>4.4000000000000004</v>
      </c>
      <c r="E202" s="23">
        <v>7.5</v>
      </c>
      <c r="F202" s="23">
        <v>33.700000000000003</v>
      </c>
      <c r="G202" s="24">
        <v>220</v>
      </c>
      <c r="H202" s="24">
        <v>2</v>
      </c>
      <c r="I202" s="24">
        <v>23</v>
      </c>
      <c r="J202" s="24">
        <v>73</v>
      </c>
      <c r="K202" s="45">
        <v>0.62</v>
      </c>
      <c r="L202" s="45">
        <v>0.03</v>
      </c>
      <c r="M202" s="45">
        <v>0</v>
      </c>
      <c r="N202" s="45">
        <v>0.04</v>
      </c>
      <c r="HQ202" s="34"/>
    </row>
    <row r="203" spans="1:225" ht="12" customHeight="1" x14ac:dyDescent="0.25">
      <c r="A203" s="20" t="s">
        <v>54</v>
      </c>
      <c r="B203" s="36" t="s">
        <v>55</v>
      </c>
      <c r="C203" s="22" t="s">
        <v>23</v>
      </c>
      <c r="D203" s="14">
        <v>0.2</v>
      </c>
      <c r="E203" s="14">
        <v>0.1</v>
      </c>
      <c r="F203" s="14">
        <v>12</v>
      </c>
      <c r="G203" s="15">
        <v>49</v>
      </c>
      <c r="H203" s="15">
        <v>11</v>
      </c>
      <c r="I203" s="15">
        <v>8</v>
      </c>
      <c r="J203" s="15">
        <v>9</v>
      </c>
      <c r="K203" s="14">
        <v>0.2</v>
      </c>
      <c r="L203" s="14">
        <v>0</v>
      </c>
      <c r="M203" s="14">
        <v>4.5</v>
      </c>
      <c r="N203" s="14">
        <v>0</v>
      </c>
    </row>
    <row r="204" spans="1:225" ht="12" customHeight="1" x14ac:dyDescent="0.25">
      <c r="A204" s="6"/>
      <c r="B204" s="25" t="s">
        <v>35</v>
      </c>
      <c r="C204" s="19" t="s">
        <v>72</v>
      </c>
      <c r="D204" s="14">
        <v>3</v>
      </c>
      <c r="E204" s="14">
        <v>0.60000000000000009</v>
      </c>
      <c r="F204" s="14">
        <v>19.380000000000003</v>
      </c>
      <c r="G204" s="15">
        <v>95</v>
      </c>
      <c r="H204" s="15">
        <v>24</v>
      </c>
      <c r="I204" s="15">
        <v>0</v>
      </c>
      <c r="J204" s="15">
        <v>0</v>
      </c>
      <c r="K204" s="14">
        <v>1.28</v>
      </c>
      <c r="L204" s="14">
        <v>0.13800000000000001</v>
      </c>
      <c r="M204" s="14">
        <v>0</v>
      </c>
      <c r="N204" s="14">
        <v>0</v>
      </c>
    </row>
    <row r="205" spans="1:225" ht="12" customHeight="1" x14ac:dyDescent="0.25">
      <c r="A205" s="6"/>
      <c r="B205" s="35" t="s">
        <v>29</v>
      </c>
      <c r="C205" s="27"/>
      <c r="D205" s="28">
        <f t="shared" ref="D205:N205" si="35">SUM(D200:D204)</f>
        <v>25.999999999999996</v>
      </c>
      <c r="E205" s="28">
        <f t="shared" si="35"/>
        <v>30.500000000000004</v>
      </c>
      <c r="F205" s="28">
        <f t="shared" si="35"/>
        <v>97.28</v>
      </c>
      <c r="G205" s="29">
        <f t="shared" si="35"/>
        <v>767</v>
      </c>
      <c r="H205" s="29">
        <f t="shared" si="35"/>
        <v>84</v>
      </c>
      <c r="I205" s="29">
        <f t="shared" si="35"/>
        <v>66</v>
      </c>
      <c r="J205" s="29">
        <f t="shared" si="35"/>
        <v>225</v>
      </c>
      <c r="K205" s="28">
        <f t="shared" si="35"/>
        <v>3.1</v>
      </c>
      <c r="L205" s="28">
        <f t="shared" si="35"/>
        <v>0.53800000000000003</v>
      </c>
      <c r="M205" s="28">
        <f t="shared" si="35"/>
        <v>13.26</v>
      </c>
      <c r="N205" s="28">
        <f t="shared" si="35"/>
        <v>0.08</v>
      </c>
    </row>
    <row r="206" spans="1:225" ht="12" customHeight="1" x14ac:dyDescent="0.25">
      <c r="A206" s="6"/>
      <c r="B206" s="18" t="s">
        <v>37</v>
      </c>
      <c r="C206" s="19"/>
      <c r="D206" s="14"/>
      <c r="E206" s="14"/>
      <c r="F206" s="14"/>
      <c r="G206" s="15"/>
      <c r="H206" s="15"/>
      <c r="I206" s="15"/>
      <c r="J206" s="15"/>
      <c r="K206" s="14"/>
      <c r="L206" s="14"/>
      <c r="M206" s="14"/>
      <c r="N206" s="14"/>
    </row>
    <row r="207" spans="1:225" ht="12" customHeight="1" x14ac:dyDescent="0.25">
      <c r="A207" s="20" t="s">
        <v>38</v>
      </c>
      <c r="B207" s="21" t="s">
        <v>151</v>
      </c>
      <c r="C207" s="22" t="s">
        <v>40</v>
      </c>
      <c r="D207" s="23">
        <v>12.1</v>
      </c>
      <c r="E207" s="23">
        <v>13.3</v>
      </c>
      <c r="F207" s="23">
        <v>27.1</v>
      </c>
      <c r="G207" s="24">
        <v>277</v>
      </c>
      <c r="H207" s="24">
        <v>29</v>
      </c>
      <c r="I207" s="24">
        <v>21</v>
      </c>
      <c r="J207" s="24">
        <v>124</v>
      </c>
      <c r="K207" s="23">
        <v>1.24</v>
      </c>
      <c r="L207" s="23">
        <v>0.17</v>
      </c>
      <c r="M207" s="23">
        <v>0.05</v>
      </c>
      <c r="N207" s="23">
        <v>0.01</v>
      </c>
    </row>
    <row r="208" spans="1:225" ht="12" customHeight="1" x14ac:dyDescent="0.25">
      <c r="A208" s="20">
        <v>376</v>
      </c>
      <c r="B208" s="21" t="s">
        <v>26</v>
      </c>
      <c r="C208" s="22" t="s">
        <v>23</v>
      </c>
      <c r="D208" s="23">
        <v>0.2</v>
      </c>
      <c r="E208" s="14">
        <v>0.1</v>
      </c>
      <c r="F208" s="14">
        <v>5</v>
      </c>
      <c r="G208" s="15">
        <v>21</v>
      </c>
      <c r="H208" s="15">
        <v>5</v>
      </c>
      <c r="I208" s="15">
        <v>4</v>
      </c>
      <c r="J208" s="15">
        <v>8</v>
      </c>
      <c r="K208" s="14">
        <v>0.9</v>
      </c>
      <c r="L208" s="14">
        <v>0</v>
      </c>
      <c r="M208" s="14">
        <v>0.1</v>
      </c>
      <c r="N208" s="14">
        <v>0</v>
      </c>
    </row>
    <row r="209" spans="1:225" ht="12" customHeight="1" x14ac:dyDescent="0.25">
      <c r="A209" s="6"/>
      <c r="B209" s="35" t="s">
        <v>29</v>
      </c>
      <c r="C209" s="27"/>
      <c r="D209" s="28">
        <f t="shared" ref="D209:N209" si="36">SUM(D207:D208)</f>
        <v>12.299999999999999</v>
      </c>
      <c r="E209" s="28">
        <f t="shared" si="36"/>
        <v>13.4</v>
      </c>
      <c r="F209" s="28">
        <f t="shared" si="36"/>
        <v>32.1</v>
      </c>
      <c r="G209" s="29">
        <f t="shared" si="36"/>
        <v>298</v>
      </c>
      <c r="H209" s="29">
        <f t="shared" si="36"/>
        <v>34</v>
      </c>
      <c r="I209" s="29">
        <f t="shared" si="36"/>
        <v>25</v>
      </c>
      <c r="J209" s="29">
        <f t="shared" si="36"/>
        <v>132</v>
      </c>
      <c r="K209" s="28">
        <f t="shared" si="36"/>
        <v>2.14</v>
      </c>
      <c r="L209" s="28">
        <f t="shared" si="36"/>
        <v>0.17</v>
      </c>
      <c r="M209" s="28">
        <f t="shared" si="36"/>
        <v>0.15000000000000002</v>
      </c>
      <c r="N209" s="28">
        <f t="shared" si="36"/>
        <v>0.01</v>
      </c>
    </row>
    <row r="210" spans="1:225" ht="12" customHeight="1" x14ac:dyDescent="0.25">
      <c r="A210" s="6"/>
      <c r="B210" s="43" t="s">
        <v>43</v>
      </c>
      <c r="C210" s="38"/>
      <c r="D210" s="38">
        <f t="shared" ref="D210:N210" si="37">D198+D205+D209</f>
        <v>56.599999999999994</v>
      </c>
      <c r="E210" s="38">
        <f t="shared" si="37"/>
        <v>67</v>
      </c>
      <c r="F210" s="38">
        <f t="shared" si="37"/>
        <v>191.08</v>
      </c>
      <c r="G210" s="39">
        <f t="shared" si="37"/>
        <v>1593</v>
      </c>
      <c r="H210" s="39">
        <f t="shared" si="37"/>
        <v>236</v>
      </c>
      <c r="I210" s="39">
        <f t="shared" si="37"/>
        <v>124</v>
      </c>
      <c r="J210" s="39">
        <f t="shared" si="37"/>
        <v>481</v>
      </c>
      <c r="K210" s="38">
        <f t="shared" si="37"/>
        <v>7.6400000000000006</v>
      </c>
      <c r="L210" s="38">
        <f t="shared" si="37"/>
        <v>0.93800000000000006</v>
      </c>
      <c r="M210" s="38">
        <f t="shared" si="37"/>
        <v>14.91</v>
      </c>
      <c r="N210" s="38">
        <f t="shared" si="37"/>
        <v>14.09</v>
      </c>
    </row>
    <row r="211" spans="1:225" ht="12" customHeight="1" x14ac:dyDescent="0.25">
      <c r="A211" s="6"/>
      <c r="B211" s="17" t="s">
        <v>96</v>
      </c>
      <c r="C211" s="19"/>
      <c r="D211" s="14"/>
      <c r="E211" s="14"/>
      <c r="F211" s="14"/>
      <c r="G211" s="15"/>
      <c r="H211" s="15"/>
      <c r="I211" s="15"/>
      <c r="J211" s="15"/>
      <c r="K211" s="14"/>
      <c r="L211" s="14"/>
      <c r="M211" s="14"/>
      <c r="N211" s="14"/>
    </row>
    <row r="212" spans="1:225" ht="12" customHeight="1" x14ac:dyDescent="0.25">
      <c r="A212" s="6"/>
      <c r="B212" s="18" t="s">
        <v>19</v>
      </c>
      <c r="C212" s="19"/>
      <c r="D212" s="14"/>
      <c r="E212" s="14"/>
      <c r="F212" s="14"/>
      <c r="G212" s="15"/>
      <c r="H212" s="15"/>
      <c r="I212" s="15"/>
      <c r="J212" s="15"/>
      <c r="K212" s="14"/>
      <c r="L212" s="14"/>
      <c r="M212" s="14"/>
      <c r="N212" s="14"/>
    </row>
    <row r="213" spans="1:225" ht="12" customHeight="1" x14ac:dyDescent="0.25">
      <c r="A213" s="20">
        <v>271</v>
      </c>
      <c r="B213" s="21" t="s">
        <v>80</v>
      </c>
      <c r="C213" s="22" t="s">
        <v>40</v>
      </c>
      <c r="D213" s="23">
        <v>13.8</v>
      </c>
      <c r="E213" s="23">
        <v>11.3</v>
      </c>
      <c r="F213" s="23">
        <v>10.1</v>
      </c>
      <c r="G213" s="24">
        <v>198</v>
      </c>
      <c r="H213" s="24">
        <v>10</v>
      </c>
      <c r="I213" s="24">
        <v>10</v>
      </c>
      <c r="J213" s="24">
        <v>53</v>
      </c>
      <c r="K213" s="23">
        <v>1</v>
      </c>
      <c r="L213" s="23">
        <v>0.3</v>
      </c>
      <c r="M213" s="23">
        <v>0</v>
      </c>
      <c r="N213" s="23">
        <v>0</v>
      </c>
    </row>
    <row r="214" spans="1:225" ht="12" customHeight="1" x14ac:dyDescent="0.25">
      <c r="A214" s="20">
        <v>309</v>
      </c>
      <c r="B214" s="21" t="s">
        <v>53</v>
      </c>
      <c r="C214" s="22" t="s">
        <v>137</v>
      </c>
      <c r="D214" s="23">
        <v>6.5</v>
      </c>
      <c r="E214" s="23">
        <v>5.7</v>
      </c>
      <c r="F214" s="23">
        <v>33.5</v>
      </c>
      <c r="G214" s="24">
        <v>212</v>
      </c>
      <c r="H214" s="24">
        <v>8</v>
      </c>
      <c r="I214" s="24">
        <v>9</v>
      </c>
      <c r="J214" s="24">
        <v>42</v>
      </c>
      <c r="K214" s="45">
        <v>0.91</v>
      </c>
      <c r="L214" s="45">
        <v>7.0000000000000007E-2</v>
      </c>
      <c r="M214" s="45">
        <v>0</v>
      </c>
      <c r="N214" s="45">
        <v>0.03</v>
      </c>
      <c r="HQ214" s="1"/>
    </row>
    <row r="215" spans="1:225" ht="12" customHeight="1" x14ac:dyDescent="0.25">
      <c r="A215" s="20">
        <v>338</v>
      </c>
      <c r="B215" s="21" t="s">
        <v>24</v>
      </c>
      <c r="C215" s="22" t="s">
        <v>25</v>
      </c>
      <c r="D215" s="23">
        <v>0.4</v>
      </c>
      <c r="E215" s="14">
        <v>0.4</v>
      </c>
      <c r="F215" s="14">
        <v>10.8</v>
      </c>
      <c r="G215" s="15">
        <v>49</v>
      </c>
      <c r="H215" s="15">
        <v>18</v>
      </c>
      <c r="I215" s="15">
        <v>10</v>
      </c>
      <c r="J215" s="15">
        <v>12</v>
      </c>
      <c r="K215" s="14">
        <v>2.4</v>
      </c>
      <c r="L215" s="14">
        <v>0</v>
      </c>
      <c r="M215" s="14">
        <v>11</v>
      </c>
      <c r="N215" s="14">
        <v>0</v>
      </c>
    </row>
    <row r="216" spans="1:225" ht="12" customHeight="1" x14ac:dyDescent="0.25">
      <c r="A216" s="20">
        <v>377</v>
      </c>
      <c r="B216" s="21" t="s">
        <v>41</v>
      </c>
      <c r="C216" s="22" t="s">
        <v>42</v>
      </c>
      <c r="D216" s="14">
        <v>0.3</v>
      </c>
      <c r="E216" s="14">
        <v>0.1</v>
      </c>
      <c r="F216" s="14">
        <v>10.3</v>
      </c>
      <c r="G216" s="15">
        <v>43</v>
      </c>
      <c r="H216" s="15">
        <v>8</v>
      </c>
      <c r="I216" s="15">
        <v>5</v>
      </c>
      <c r="J216" s="15">
        <v>10</v>
      </c>
      <c r="K216" s="14">
        <v>0.9</v>
      </c>
      <c r="L216" s="14">
        <v>0</v>
      </c>
      <c r="M216" s="14">
        <v>2.9</v>
      </c>
      <c r="N216" s="14">
        <v>0</v>
      </c>
    </row>
    <row r="217" spans="1:225" ht="12" customHeight="1" x14ac:dyDescent="0.25">
      <c r="A217" s="6"/>
      <c r="B217" s="25" t="s">
        <v>27</v>
      </c>
      <c r="C217" s="19" t="s">
        <v>152</v>
      </c>
      <c r="D217" s="14">
        <v>4.08</v>
      </c>
      <c r="E217" s="14">
        <v>1.02</v>
      </c>
      <c r="F217" s="14">
        <v>29.172000000000004</v>
      </c>
      <c r="G217" s="15">
        <v>142.80000000000001</v>
      </c>
      <c r="H217" s="15">
        <v>20.399999999999999</v>
      </c>
      <c r="I217" s="15">
        <v>0</v>
      </c>
      <c r="J217" s="15">
        <v>0</v>
      </c>
      <c r="K217" s="14">
        <v>1.02</v>
      </c>
      <c r="L217" s="14">
        <v>0.16320000000000001</v>
      </c>
      <c r="M217" s="14">
        <v>0</v>
      </c>
      <c r="N217" s="14">
        <v>0</v>
      </c>
    </row>
    <row r="218" spans="1:225" ht="12" customHeight="1" x14ac:dyDescent="0.25">
      <c r="A218" s="6"/>
      <c r="B218" s="35" t="s">
        <v>29</v>
      </c>
      <c r="C218" s="53"/>
      <c r="D218" s="28">
        <f t="shared" ref="D218:N225" si="38">SUM(D213:D217)</f>
        <v>25.08</v>
      </c>
      <c r="E218" s="28">
        <f t="shared" si="38"/>
        <v>18.52</v>
      </c>
      <c r="F218" s="28">
        <f t="shared" si="38"/>
        <v>93.872000000000014</v>
      </c>
      <c r="G218" s="29">
        <f t="shared" si="38"/>
        <v>644.79999999999995</v>
      </c>
      <c r="H218" s="29">
        <f t="shared" si="38"/>
        <v>64.400000000000006</v>
      </c>
      <c r="I218" s="29">
        <f t="shared" si="38"/>
        <v>34</v>
      </c>
      <c r="J218" s="29">
        <f t="shared" si="38"/>
        <v>117</v>
      </c>
      <c r="K218" s="28">
        <f t="shared" si="38"/>
        <v>6.23</v>
      </c>
      <c r="L218" s="28">
        <f t="shared" si="38"/>
        <v>0.53320000000000001</v>
      </c>
      <c r="M218" s="28">
        <f t="shared" si="38"/>
        <v>13.9</v>
      </c>
      <c r="N218" s="28">
        <f t="shared" si="38"/>
        <v>0.03</v>
      </c>
    </row>
    <row r="219" spans="1:225" ht="12" customHeight="1" x14ac:dyDescent="0.25">
      <c r="A219" s="6"/>
      <c r="B219" s="18" t="s">
        <v>49</v>
      </c>
      <c r="C219" s="19"/>
      <c r="D219" s="14"/>
      <c r="E219" s="14"/>
      <c r="F219" s="14"/>
      <c r="G219" s="15"/>
      <c r="H219" s="15"/>
      <c r="I219" s="15"/>
      <c r="J219" s="15"/>
      <c r="K219" s="14"/>
      <c r="L219" s="14"/>
      <c r="M219" s="14"/>
      <c r="N219" s="14"/>
    </row>
    <row r="220" spans="1:225" ht="12" customHeight="1" x14ac:dyDescent="0.25">
      <c r="A220" s="6" t="s">
        <v>153</v>
      </c>
      <c r="B220" s="30" t="s">
        <v>154</v>
      </c>
      <c r="C220" s="22" t="s">
        <v>51</v>
      </c>
      <c r="D220" s="14">
        <v>2.2000000000000002</v>
      </c>
      <c r="E220" s="14">
        <v>5.6</v>
      </c>
      <c r="F220" s="14">
        <v>10.199999999999999</v>
      </c>
      <c r="G220" s="15">
        <v>100</v>
      </c>
      <c r="H220" s="15">
        <v>37</v>
      </c>
      <c r="I220" s="15">
        <v>19</v>
      </c>
      <c r="J220" s="15">
        <v>46</v>
      </c>
      <c r="K220" s="14">
        <v>1</v>
      </c>
      <c r="L220" s="14">
        <v>0.2</v>
      </c>
      <c r="M220" s="14">
        <v>9.1999999999999993</v>
      </c>
      <c r="N220" s="14">
        <v>0.01</v>
      </c>
    </row>
    <row r="221" spans="1:225" ht="12" customHeight="1" x14ac:dyDescent="0.25">
      <c r="A221" s="20" t="s">
        <v>155</v>
      </c>
      <c r="B221" s="31" t="s">
        <v>156</v>
      </c>
      <c r="C221" s="22" t="s">
        <v>40</v>
      </c>
      <c r="D221" s="14">
        <v>24</v>
      </c>
      <c r="E221" s="14">
        <v>16.7</v>
      </c>
      <c r="F221" s="14">
        <v>12.4</v>
      </c>
      <c r="G221" s="15">
        <v>296</v>
      </c>
      <c r="H221" s="15">
        <v>17</v>
      </c>
      <c r="I221" s="15">
        <v>89</v>
      </c>
      <c r="J221" s="15">
        <v>173</v>
      </c>
      <c r="K221" s="54">
        <v>2.11</v>
      </c>
      <c r="L221" s="54">
        <v>0.11</v>
      </c>
      <c r="M221" s="54">
        <v>1.66</v>
      </c>
      <c r="N221" s="54">
        <v>0.08</v>
      </c>
    </row>
    <row r="222" spans="1:225" s="32" customFormat="1" ht="12" customHeight="1" x14ac:dyDescent="0.25">
      <c r="A222" s="6">
        <v>312</v>
      </c>
      <c r="B222" s="21" t="s">
        <v>70</v>
      </c>
      <c r="C222" s="41">
        <v>180</v>
      </c>
      <c r="D222" s="14">
        <v>3.8</v>
      </c>
      <c r="E222" s="14">
        <v>6.3</v>
      </c>
      <c r="F222" s="14">
        <v>14.5</v>
      </c>
      <c r="G222" s="15">
        <v>130</v>
      </c>
      <c r="H222" s="15">
        <v>46</v>
      </c>
      <c r="I222" s="15">
        <v>33</v>
      </c>
      <c r="J222" s="15">
        <v>99</v>
      </c>
      <c r="K222" s="14">
        <v>1.18</v>
      </c>
      <c r="L222" s="14">
        <v>0.01</v>
      </c>
      <c r="M222" s="14">
        <v>0.36</v>
      </c>
      <c r="N222" s="14">
        <v>0.06</v>
      </c>
      <c r="HQ222" s="34"/>
    </row>
    <row r="223" spans="1:225" ht="12" customHeight="1" x14ac:dyDescent="0.25">
      <c r="A223" s="20" t="s">
        <v>76</v>
      </c>
      <c r="B223" s="21" t="s">
        <v>77</v>
      </c>
      <c r="C223" s="22" t="s">
        <v>23</v>
      </c>
      <c r="D223" s="23">
        <v>0.2</v>
      </c>
      <c r="E223" s="14">
        <v>0.1</v>
      </c>
      <c r="F223" s="14">
        <v>17</v>
      </c>
      <c r="G223" s="15">
        <v>69</v>
      </c>
      <c r="H223" s="15">
        <v>9</v>
      </c>
      <c r="I223" s="15">
        <v>3</v>
      </c>
      <c r="J223" s="15">
        <v>6</v>
      </c>
      <c r="K223" s="14">
        <v>0.1</v>
      </c>
      <c r="L223" s="14">
        <v>0.01</v>
      </c>
      <c r="M223" s="14">
        <v>15</v>
      </c>
      <c r="N223" s="14">
        <v>0</v>
      </c>
    </row>
    <row r="224" spans="1:225" ht="12" customHeight="1" x14ac:dyDescent="0.25">
      <c r="A224" s="6"/>
      <c r="B224" s="25" t="s">
        <v>35</v>
      </c>
      <c r="C224" s="19" t="s">
        <v>144</v>
      </c>
      <c r="D224" s="14">
        <v>4.2</v>
      </c>
      <c r="E224" s="14">
        <v>0.9</v>
      </c>
      <c r="F224" s="14">
        <v>27.3</v>
      </c>
      <c r="G224" s="15">
        <v>134</v>
      </c>
      <c r="H224" s="15">
        <v>32</v>
      </c>
      <c r="I224" s="15">
        <v>0</v>
      </c>
      <c r="J224" s="15">
        <v>0</v>
      </c>
      <c r="K224" s="14">
        <v>1.68</v>
      </c>
      <c r="L224" s="14">
        <v>0.19</v>
      </c>
      <c r="M224" s="14">
        <v>0</v>
      </c>
      <c r="N224" s="14">
        <v>0</v>
      </c>
    </row>
    <row r="225" spans="1:14" ht="12" customHeight="1" x14ac:dyDescent="0.25">
      <c r="A225" s="6"/>
      <c r="B225" s="35" t="s">
        <v>29</v>
      </c>
      <c r="C225" s="27"/>
      <c r="D225" s="28">
        <f t="shared" si="38"/>
        <v>34.4</v>
      </c>
      <c r="E225" s="28">
        <f t="shared" si="38"/>
        <v>29.599999999999998</v>
      </c>
      <c r="F225" s="28">
        <f t="shared" si="38"/>
        <v>81.400000000000006</v>
      </c>
      <c r="G225" s="29">
        <f t="shared" si="38"/>
        <v>729</v>
      </c>
      <c r="H225" s="29">
        <f t="shared" si="38"/>
        <v>141</v>
      </c>
      <c r="I225" s="29">
        <f t="shared" si="38"/>
        <v>144</v>
      </c>
      <c r="J225" s="29">
        <f t="shared" si="38"/>
        <v>324</v>
      </c>
      <c r="K225" s="28">
        <f t="shared" si="38"/>
        <v>6.0699999999999994</v>
      </c>
      <c r="L225" s="28">
        <f t="shared" si="38"/>
        <v>0.52</v>
      </c>
      <c r="M225" s="28">
        <f t="shared" si="38"/>
        <v>26.22</v>
      </c>
      <c r="N225" s="28">
        <f t="shared" si="38"/>
        <v>0.15</v>
      </c>
    </row>
    <row r="226" spans="1:14" ht="12" customHeight="1" x14ac:dyDescent="0.25">
      <c r="A226" s="6"/>
      <c r="B226" s="18" t="s">
        <v>37</v>
      </c>
      <c r="C226" s="19"/>
      <c r="D226" s="14"/>
      <c r="E226" s="14"/>
      <c r="F226" s="14"/>
      <c r="G226" s="15"/>
      <c r="H226" s="15"/>
      <c r="I226" s="15"/>
      <c r="J226" s="15"/>
      <c r="K226" s="14"/>
      <c r="L226" s="14"/>
      <c r="M226" s="14"/>
      <c r="N226" s="14"/>
    </row>
    <row r="227" spans="1:14" ht="12" customHeight="1" x14ac:dyDescent="0.25">
      <c r="A227" s="20" t="s">
        <v>38</v>
      </c>
      <c r="B227" s="21" t="s">
        <v>103</v>
      </c>
      <c r="C227" s="22" t="s">
        <v>40</v>
      </c>
      <c r="D227" s="14">
        <v>1.6</v>
      </c>
      <c r="E227" s="14">
        <v>0.4</v>
      </c>
      <c r="F227" s="14">
        <v>11.44</v>
      </c>
      <c r="G227" s="15">
        <v>56</v>
      </c>
      <c r="H227" s="15">
        <v>8</v>
      </c>
      <c r="I227" s="15">
        <v>0</v>
      </c>
      <c r="J227" s="15">
        <v>0</v>
      </c>
      <c r="K227" s="14">
        <v>0.4</v>
      </c>
      <c r="L227" s="14">
        <v>6.4000000000000001E-2</v>
      </c>
      <c r="M227" s="14">
        <v>0</v>
      </c>
      <c r="N227" s="14">
        <v>0</v>
      </c>
    </row>
    <row r="228" spans="1:14" ht="12" customHeight="1" x14ac:dyDescent="0.25">
      <c r="A228" s="6"/>
      <c r="B228" s="25" t="s">
        <v>157</v>
      </c>
      <c r="C228" s="19" t="s">
        <v>23</v>
      </c>
      <c r="D228" s="14">
        <v>2</v>
      </c>
      <c r="E228" s="14">
        <v>1</v>
      </c>
      <c r="F228" s="14">
        <v>22</v>
      </c>
      <c r="G228" s="15">
        <v>100</v>
      </c>
      <c r="H228" s="15">
        <v>0</v>
      </c>
      <c r="I228" s="15">
        <v>0</v>
      </c>
      <c r="J228" s="15">
        <v>0</v>
      </c>
      <c r="K228" s="14">
        <v>0</v>
      </c>
      <c r="L228" s="14">
        <v>0</v>
      </c>
      <c r="M228" s="14">
        <v>0</v>
      </c>
      <c r="N228" s="14">
        <v>0</v>
      </c>
    </row>
    <row r="229" spans="1:14" ht="12" customHeight="1" x14ac:dyDescent="0.25">
      <c r="A229" s="6"/>
      <c r="B229" s="35" t="s">
        <v>29</v>
      </c>
      <c r="C229" s="27"/>
      <c r="D229" s="28">
        <f>SUM(D227+D228)</f>
        <v>3.6</v>
      </c>
      <c r="E229" s="28">
        <f t="shared" ref="E229:N229" si="39">SUM(E227+E228)</f>
        <v>1.4</v>
      </c>
      <c r="F229" s="28">
        <f t="shared" si="39"/>
        <v>33.44</v>
      </c>
      <c r="G229" s="29">
        <f t="shared" si="39"/>
        <v>156</v>
      </c>
      <c r="H229" s="29">
        <f t="shared" si="39"/>
        <v>8</v>
      </c>
      <c r="I229" s="29">
        <f t="shared" si="39"/>
        <v>0</v>
      </c>
      <c r="J229" s="29">
        <f t="shared" si="39"/>
        <v>0</v>
      </c>
      <c r="K229" s="28">
        <f t="shared" si="39"/>
        <v>0.4</v>
      </c>
      <c r="L229" s="28">
        <f t="shared" si="39"/>
        <v>6.4000000000000001E-2</v>
      </c>
      <c r="M229" s="28">
        <f t="shared" si="39"/>
        <v>0</v>
      </c>
      <c r="N229" s="28">
        <f t="shared" si="39"/>
        <v>0</v>
      </c>
    </row>
    <row r="230" spans="1:14" ht="12" customHeight="1" x14ac:dyDescent="0.25">
      <c r="A230" s="6"/>
      <c r="B230" s="43" t="s">
        <v>43</v>
      </c>
      <c r="C230" s="38"/>
      <c r="D230" s="38">
        <f t="shared" ref="D230:N230" si="40">D218+D225+D229</f>
        <v>63.08</v>
      </c>
      <c r="E230" s="38">
        <f t="shared" si="40"/>
        <v>49.519999999999996</v>
      </c>
      <c r="F230" s="38">
        <f t="shared" si="40"/>
        <v>208.71200000000002</v>
      </c>
      <c r="G230" s="39">
        <f t="shared" si="40"/>
        <v>1529.8</v>
      </c>
      <c r="H230" s="39">
        <f t="shared" si="40"/>
        <v>213.4</v>
      </c>
      <c r="I230" s="39">
        <f t="shared" si="40"/>
        <v>178</v>
      </c>
      <c r="J230" s="39">
        <f t="shared" si="40"/>
        <v>441</v>
      </c>
      <c r="K230" s="38">
        <f t="shared" si="40"/>
        <v>12.700000000000001</v>
      </c>
      <c r="L230" s="38">
        <f t="shared" si="40"/>
        <v>1.1172</v>
      </c>
      <c r="M230" s="38">
        <f t="shared" si="40"/>
        <v>40.119999999999997</v>
      </c>
      <c r="N230" s="38">
        <f t="shared" si="40"/>
        <v>0.18</v>
      </c>
    </row>
    <row r="231" spans="1:14" ht="12" customHeight="1" x14ac:dyDescent="0.25">
      <c r="A231" s="6"/>
      <c r="B231" s="17" t="s">
        <v>105</v>
      </c>
      <c r="C231" s="38"/>
      <c r="D231" s="38"/>
      <c r="E231" s="38"/>
      <c r="F231" s="38"/>
      <c r="G231" s="39"/>
      <c r="H231" s="39"/>
      <c r="I231" s="39"/>
      <c r="J231" s="39"/>
      <c r="K231" s="38"/>
      <c r="L231" s="38"/>
      <c r="M231" s="38"/>
      <c r="N231" s="38"/>
    </row>
    <row r="232" spans="1:14" ht="12" customHeight="1" x14ac:dyDescent="0.25">
      <c r="A232" s="6"/>
      <c r="B232" s="18" t="s">
        <v>19</v>
      </c>
      <c r="C232" s="38"/>
      <c r="D232" s="38"/>
      <c r="E232" s="38"/>
      <c r="F232" s="38"/>
      <c r="G232" s="39"/>
      <c r="H232" s="39"/>
      <c r="I232" s="39"/>
      <c r="J232" s="39"/>
      <c r="K232" s="38"/>
      <c r="L232" s="38"/>
      <c r="M232" s="38"/>
      <c r="N232" s="38"/>
    </row>
    <row r="233" spans="1:14" ht="12" customHeight="1" x14ac:dyDescent="0.25">
      <c r="A233" s="20">
        <v>14</v>
      </c>
      <c r="B233" s="21" t="s">
        <v>45</v>
      </c>
      <c r="C233" s="22" t="s">
        <v>46</v>
      </c>
      <c r="D233" s="23">
        <v>0.1</v>
      </c>
      <c r="E233" s="23">
        <v>10.9</v>
      </c>
      <c r="F233" s="23">
        <v>0.1</v>
      </c>
      <c r="G233" s="24">
        <v>99</v>
      </c>
      <c r="H233" s="24">
        <v>3</v>
      </c>
      <c r="I233" s="24">
        <v>0</v>
      </c>
      <c r="J233" s="24">
        <v>5</v>
      </c>
      <c r="K233" s="23">
        <v>0</v>
      </c>
      <c r="L233" s="23">
        <v>0</v>
      </c>
      <c r="M233" s="23">
        <v>0</v>
      </c>
      <c r="N233" s="23">
        <v>0</v>
      </c>
    </row>
    <row r="234" spans="1:14" ht="12" customHeight="1" x14ac:dyDescent="0.25">
      <c r="A234" s="20">
        <v>15</v>
      </c>
      <c r="B234" s="21" t="s">
        <v>158</v>
      </c>
      <c r="C234" s="22" t="s">
        <v>46</v>
      </c>
      <c r="D234" s="23">
        <v>3.5</v>
      </c>
      <c r="E234" s="23">
        <v>4.4000000000000004</v>
      </c>
      <c r="F234" s="23">
        <v>0</v>
      </c>
      <c r="G234" s="24">
        <v>53</v>
      </c>
      <c r="H234" s="24">
        <v>150</v>
      </c>
      <c r="I234" s="24">
        <v>8</v>
      </c>
      <c r="J234" s="24">
        <v>90</v>
      </c>
      <c r="K234" s="23">
        <v>0.15</v>
      </c>
      <c r="L234" s="23">
        <v>0.01</v>
      </c>
      <c r="M234" s="23">
        <v>0.12</v>
      </c>
      <c r="N234" s="23">
        <v>0.05</v>
      </c>
    </row>
    <row r="235" spans="1:14" ht="12" customHeight="1" x14ac:dyDescent="0.25">
      <c r="A235" s="6">
        <v>295</v>
      </c>
      <c r="B235" s="40" t="s">
        <v>52</v>
      </c>
      <c r="C235" s="19" t="s">
        <v>40</v>
      </c>
      <c r="D235" s="14">
        <v>20.2</v>
      </c>
      <c r="E235" s="14">
        <v>8.9700000000000006</v>
      </c>
      <c r="F235" s="14">
        <v>16.8</v>
      </c>
      <c r="G235" s="15">
        <v>229</v>
      </c>
      <c r="H235" s="15">
        <v>42</v>
      </c>
      <c r="I235" s="15">
        <v>72</v>
      </c>
      <c r="J235" s="15">
        <v>151</v>
      </c>
      <c r="K235" s="14">
        <v>1.8</v>
      </c>
      <c r="L235" s="14">
        <v>0.2</v>
      </c>
      <c r="M235" s="14">
        <v>1.3</v>
      </c>
      <c r="N235" s="14">
        <v>0.06</v>
      </c>
    </row>
    <row r="236" spans="1:14" ht="12" customHeight="1" x14ac:dyDescent="0.25">
      <c r="A236" s="6">
        <v>302</v>
      </c>
      <c r="B236" s="21" t="s">
        <v>81</v>
      </c>
      <c r="C236" s="41">
        <v>180</v>
      </c>
      <c r="D236" s="14">
        <v>10.199999999999999</v>
      </c>
      <c r="E236" s="14">
        <v>8.8000000000000007</v>
      </c>
      <c r="F236" s="14">
        <v>44.1</v>
      </c>
      <c r="G236" s="15">
        <v>296</v>
      </c>
      <c r="H236" s="15">
        <v>18</v>
      </c>
      <c r="I236" s="15">
        <v>161</v>
      </c>
      <c r="J236" s="15">
        <v>242</v>
      </c>
      <c r="K236" s="14">
        <v>5.4</v>
      </c>
      <c r="L236" s="14">
        <v>0.25</v>
      </c>
      <c r="M236" s="14">
        <v>0</v>
      </c>
      <c r="N236" s="14">
        <v>0.03</v>
      </c>
    </row>
    <row r="237" spans="1:14" ht="12" customHeight="1" x14ac:dyDescent="0.25">
      <c r="A237" s="20">
        <v>377</v>
      </c>
      <c r="B237" s="21" t="s">
        <v>41</v>
      </c>
      <c r="C237" s="22" t="s">
        <v>42</v>
      </c>
      <c r="D237" s="14">
        <v>0.3</v>
      </c>
      <c r="E237" s="14">
        <v>0.1</v>
      </c>
      <c r="F237" s="14">
        <v>5.2</v>
      </c>
      <c r="G237" s="15">
        <v>23</v>
      </c>
      <c r="H237" s="15">
        <v>8</v>
      </c>
      <c r="I237" s="15">
        <v>5</v>
      </c>
      <c r="J237" s="15">
        <v>10</v>
      </c>
      <c r="K237" s="14">
        <v>0.88</v>
      </c>
      <c r="L237" s="14">
        <v>0</v>
      </c>
      <c r="M237" s="14">
        <v>2.9</v>
      </c>
      <c r="N237" s="14">
        <v>0</v>
      </c>
    </row>
    <row r="238" spans="1:14" ht="12" customHeight="1" x14ac:dyDescent="0.25">
      <c r="A238" s="6"/>
      <c r="B238" s="25" t="s">
        <v>27</v>
      </c>
      <c r="C238" s="19" t="s">
        <v>83</v>
      </c>
      <c r="D238" s="14">
        <v>2</v>
      </c>
      <c r="E238" s="14">
        <v>0.5</v>
      </c>
      <c r="F238" s="14">
        <v>14.3</v>
      </c>
      <c r="G238" s="15">
        <v>70</v>
      </c>
      <c r="H238" s="15">
        <v>10</v>
      </c>
      <c r="I238" s="15">
        <v>0</v>
      </c>
      <c r="J238" s="15">
        <v>0</v>
      </c>
      <c r="K238" s="14">
        <v>0.5</v>
      </c>
      <c r="L238" s="14">
        <v>0.1</v>
      </c>
      <c r="M238" s="14">
        <v>0</v>
      </c>
      <c r="N238" s="14">
        <v>0</v>
      </c>
    </row>
    <row r="239" spans="1:14" ht="12" customHeight="1" x14ac:dyDescent="0.25">
      <c r="A239" s="6"/>
      <c r="B239" s="35" t="s">
        <v>29</v>
      </c>
      <c r="C239" s="49"/>
      <c r="D239" s="48">
        <f t="shared" ref="D239:N247" si="41">SUM(D233:D238)</f>
        <v>36.299999999999997</v>
      </c>
      <c r="E239" s="48">
        <f t="shared" si="41"/>
        <v>33.670000000000009</v>
      </c>
      <c r="F239" s="48">
        <f t="shared" si="41"/>
        <v>80.5</v>
      </c>
      <c r="G239" s="44">
        <f t="shared" si="41"/>
        <v>770</v>
      </c>
      <c r="H239" s="44">
        <f t="shared" si="41"/>
        <v>231</v>
      </c>
      <c r="I239" s="44">
        <f t="shared" si="41"/>
        <v>246</v>
      </c>
      <c r="J239" s="44">
        <f t="shared" si="41"/>
        <v>498</v>
      </c>
      <c r="K239" s="48">
        <f t="shared" si="41"/>
        <v>8.73</v>
      </c>
      <c r="L239" s="48">
        <f t="shared" si="41"/>
        <v>0.56000000000000005</v>
      </c>
      <c r="M239" s="48">
        <f t="shared" si="41"/>
        <v>4.32</v>
      </c>
      <c r="N239" s="48">
        <f t="shared" si="41"/>
        <v>0.14000000000000001</v>
      </c>
    </row>
    <row r="240" spans="1:14" ht="12" customHeight="1" x14ac:dyDescent="0.25">
      <c r="A240" s="6"/>
      <c r="B240" s="18" t="s">
        <v>30</v>
      </c>
      <c r="C240" s="38"/>
      <c r="D240" s="38"/>
      <c r="E240" s="38"/>
      <c r="F240" s="38"/>
      <c r="G240" s="39"/>
      <c r="H240" s="39"/>
      <c r="I240" s="39"/>
      <c r="J240" s="39"/>
      <c r="K240" s="38"/>
      <c r="L240" s="38"/>
      <c r="M240" s="38"/>
      <c r="N240" s="38"/>
    </row>
    <row r="241" spans="1:224" ht="12" customHeight="1" x14ac:dyDescent="0.25">
      <c r="A241" s="6">
        <v>88</v>
      </c>
      <c r="B241" s="21" t="s">
        <v>124</v>
      </c>
      <c r="C241" s="22" t="s">
        <v>32</v>
      </c>
      <c r="D241" s="23">
        <v>1.7</v>
      </c>
      <c r="E241" s="23">
        <v>5</v>
      </c>
      <c r="F241" s="23">
        <v>7.8</v>
      </c>
      <c r="G241" s="15">
        <v>83</v>
      </c>
      <c r="H241" s="15">
        <v>34</v>
      </c>
      <c r="I241" s="15">
        <v>19</v>
      </c>
      <c r="J241" s="15">
        <v>47</v>
      </c>
      <c r="K241" s="14">
        <v>0.8</v>
      </c>
      <c r="L241" s="14">
        <v>0.2</v>
      </c>
      <c r="M241" s="14">
        <v>19</v>
      </c>
      <c r="N241" s="14">
        <v>0</v>
      </c>
    </row>
    <row r="242" spans="1:224" ht="12" customHeight="1" x14ac:dyDescent="0.25">
      <c r="A242" s="6">
        <v>285</v>
      </c>
      <c r="B242" s="21" t="s">
        <v>159</v>
      </c>
      <c r="C242" s="22" t="s">
        <v>23</v>
      </c>
      <c r="D242" s="23">
        <v>21</v>
      </c>
      <c r="E242" s="23">
        <v>17.600000000000001</v>
      </c>
      <c r="F242" s="23">
        <v>39.299999999999997</v>
      </c>
      <c r="G242" s="15">
        <v>399</v>
      </c>
      <c r="H242" s="15">
        <v>22</v>
      </c>
      <c r="I242" s="15">
        <v>23</v>
      </c>
      <c r="J242" s="15">
        <v>131</v>
      </c>
      <c r="K242" s="14">
        <v>1.9</v>
      </c>
      <c r="L242" s="14">
        <v>0.2</v>
      </c>
      <c r="M242" s="14">
        <v>0.4</v>
      </c>
      <c r="N242" s="14">
        <v>1.7000000000000001E-2</v>
      </c>
    </row>
    <row r="243" spans="1:224" ht="12" customHeight="1" x14ac:dyDescent="0.25">
      <c r="A243" s="6">
        <v>71</v>
      </c>
      <c r="B243" s="21" t="s">
        <v>160</v>
      </c>
      <c r="C243" s="41">
        <v>20</v>
      </c>
      <c r="D243" s="14">
        <v>0.22</v>
      </c>
      <c r="E243" s="14">
        <v>0.04</v>
      </c>
      <c r="F243" s="14">
        <v>0.76</v>
      </c>
      <c r="G243" s="15">
        <v>4</v>
      </c>
      <c r="H243" s="15">
        <v>3</v>
      </c>
      <c r="I243" s="15">
        <v>4</v>
      </c>
      <c r="J243" s="15">
        <v>5</v>
      </c>
      <c r="K243" s="14">
        <v>0.18</v>
      </c>
      <c r="L243" s="14">
        <v>0.01</v>
      </c>
      <c r="M243" s="14">
        <v>5</v>
      </c>
      <c r="N243" s="14">
        <v>0</v>
      </c>
    </row>
    <row r="244" spans="1:224" ht="12" customHeight="1" x14ac:dyDescent="0.25">
      <c r="A244" s="20">
        <v>338</v>
      </c>
      <c r="B244" s="21" t="s">
        <v>161</v>
      </c>
      <c r="C244" s="22" t="s">
        <v>25</v>
      </c>
      <c r="D244" s="23">
        <v>0.4</v>
      </c>
      <c r="E244" s="14">
        <v>0.4</v>
      </c>
      <c r="F244" s="14">
        <v>10.8</v>
      </c>
      <c r="G244" s="15">
        <v>49</v>
      </c>
      <c r="H244" s="15">
        <v>18</v>
      </c>
      <c r="I244" s="15">
        <v>10</v>
      </c>
      <c r="J244" s="15">
        <v>12</v>
      </c>
      <c r="K244" s="14">
        <v>2.4</v>
      </c>
      <c r="L244" s="14">
        <v>0</v>
      </c>
      <c r="M244" s="14">
        <v>11</v>
      </c>
      <c r="N244" s="14">
        <v>0</v>
      </c>
    </row>
    <row r="245" spans="1:224" ht="12" customHeight="1" x14ac:dyDescent="0.25">
      <c r="A245" s="20">
        <v>348</v>
      </c>
      <c r="B245" s="36" t="s">
        <v>71</v>
      </c>
      <c r="C245" s="22" t="s">
        <v>23</v>
      </c>
      <c r="D245" s="14">
        <v>1.1000000000000001</v>
      </c>
      <c r="E245" s="14">
        <v>0</v>
      </c>
      <c r="F245" s="14">
        <v>13.2</v>
      </c>
      <c r="G245" s="15">
        <v>86</v>
      </c>
      <c r="H245" s="15">
        <v>33</v>
      </c>
      <c r="I245" s="15">
        <v>21</v>
      </c>
      <c r="J245" s="15">
        <v>29</v>
      </c>
      <c r="K245" s="14">
        <v>0.7</v>
      </c>
      <c r="L245" s="14">
        <v>0</v>
      </c>
      <c r="M245" s="14">
        <v>0.9</v>
      </c>
      <c r="N245" s="14">
        <v>0</v>
      </c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</row>
    <row r="246" spans="1:224" ht="12" customHeight="1" x14ac:dyDescent="0.25">
      <c r="A246" s="6"/>
      <c r="B246" s="25" t="s">
        <v>35</v>
      </c>
      <c r="C246" s="19" t="s">
        <v>162</v>
      </c>
      <c r="D246" s="14">
        <v>3.2399999999999998</v>
      </c>
      <c r="E246" s="14">
        <v>0.66</v>
      </c>
      <c r="F246" s="14">
        <v>21.096</v>
      </c>
      <c r="G246" s="15">
        <v>103.4</v>
      </c>
      <c r="H246" s="15">
        <v>25.2</v>
      </c>
      <c r="I246" s="15">
        <v>0</v>
      </c>
      <c r="J246" s="15">
        <v>0</v>
      </c>
      <c r="K246" s="14">
        <v>1.3399999999999999</v>
      </c>
      <c r="L246" s="14">
        <v>0.14760000000000001</v>
      </c>
      <c r="M246" s="14">
        <v>0</v>
      </c>
      <c r="N246" s="14">
        <v>0</v>
      </c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</row>
    <row r="247" spans="1:224" ht="12" customHeight="1" x14ac:dyDescent="0.25">
      <c r="A247" s="6"/>
      <c r="B247" s="35" t="s">
        <v>29</v>
      </c>
      <c r="C247" s="49"/>
      <c r="D247" s="48">
        <f t="shared" si="41"/>
        <v>27.659999999999997</v>
      </c>
      <c r="E247" s="48">
        <f t="shared" si="41"/>
        <v>23.7</v>
      </c>
      <c r="F247" s="48">
        <f t="shared" si="41"/>
        <v>92.956000000000003</v>
      </c>
      <c r="G247" s="44">
        <f t="shared" si="41"/>
        <v>724.4</v>
      </c>
      <c r="H247" s="44">
        <f t="shared" si="41"/>
        <v>135.19999999999999</v>
      </c>
      <c r="I247" s="44">
        <f t="shared" si="41"/>
        <v>77</v>
      </c>
      <c r="J247" s="44">
        <f t="shared" si="41"/>
        <v>224</v>
      </c>
      <c r="K247" s="48">
        <f t="shared" si="41"/>
        <v>7.32</v>
      </c>
      <c r="L247" s="48">
        <f t="shared" si="41"/>
        <v>0.5576000000000001</v>
      </c>
      <c r="M247" s="48">
        <f t="shared" si="41"/>
        <v>36.299999999999997</v>
      </c>
      <c r="N247" s="48">
        <f t="shared" si="41"/>
        <v>1.7000000000000001E-2</v>
      </c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</row>
    <row r="248" spans="1:224" ht="12" customHeight="1" x14ac:dyDescent="0.25">
      <c r="A248" s="6"/>
      <c r="B248" s="18" t="s">
        <v>37</v>
      </c>
      <c r="C248" s="3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</row>
    <row r="249" spans="1:224" ht="12" customHeight="1" x14ac:dyDescent="0.25">
      <c r="A249" s="20" t="s">
        <v>38</v>
      </c>
      <c r="B249" s="21" t="s">
        <v>163</v>
      </c>
      <c r="C249" s="22" t="s">
        <v>40</v>
      </c>
      <c r="D249" s="23">
        <v>6.1</v>
      </c>
      <c r="E249" s="23">
        <v>5.2</v>
      </c>
      <c r="F249" s="23">
        <v>40.200000000000003</v>
      </c>
      <c r="G249" s="24">
        <v>232</v>
      </c>
      <c r="H249" s="24">
        <v>67</v>
      </c>
      <c r="I249" s="24">
        <v>36</v>
      </c>
      <c r="J249" s="24">
        <v>79</v>
      </c>
      <c r="K249" s="23">
        <v>1.3</v>
      </c>
      <c r="L249" s="23">
        <v>0.1</v>
      </c>
      <c r="M249" s="23">
        <v>0.3</v>
      </c>
      <c r="N249" s="23">
        <v>0</v>
      </c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</row>
    <row r="250" spans="1:224" ht="12" customHeight="1" x14ac:dyDescent="0.25">
      <c r="A250" s="20">
        <v>338</v>
      </c>
      <c r="B250" s="21" t="s">
        <v>24</v>
      </c>
      <c r="C250" s="22" t="s">
        <v>25</v>
      </c>
      <c r="D250" s="23">
        <v>0.4</v>
      </c>
      <c r="E250" s="14">
        <v>0.4</v>
      </c>
      <c r="F250" s="14">
        <v>10.8</v>
      </c>
      <c r="G250" s="15">
        <v>49</v>
      </c>
      <c r="H250" s="15">
        <v>18</v>
      </c>
      <c r="I250" s="15">
        <v>10</v>
      </c>
      <c r="J250" s="15">
        <v>12</v>
      </c>
      <c r="K250" s="14">
        <v>2.4</v>
      </c>
      <c r="L250" s="14">
        <v>0</v>
      </c>
      <c r="M250" s="14">
        <v>11</v>
      </c>
      <c r="N250" s="14">
        <v>0</v>
      </c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</row>
    <row r="251" spans="1:224" ht="12" customHeight="1" x14ac:dyDescent="0.25">
      <c r="A251" s="20">
        <v>388</v>
      </c>
      <c r="B251" s="21" t="s">
        <v>34</v>
      </c>
      <c r="C251" s="22" t="s">
        <v>23</v>
      </c>
      <c r="D251" s="23">
        <v>0.7</v>
      </c>
      <c r="E251" s="23">
        <v>0.3</v>
      </c>
      <c r="F251" s="23">
        <v>24.6</v>
      </c>
      <c r="G251" s="24">
        <v>104</v>
      </c>
      <c r="H251" s="24">
        <v>10</v>
      </c>
      <c r="I251" s="24">
        <v>3</v>
      </c>
      <c r="J251" s="24">
        <v>3</v>
      </c>
      <c r="K251" s="23">
        <v>0.7</v>
      </c>
      <c r="L251" s="23">
        <v>0</v>
      </c>
      <c r="M251" s="23">
        <v>20</v>
      </c>
      <c r="N251" s="23">
        <v>0</v>
      </c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</row>
    <row r="252" spans="1:224" ht="12" customHeight="1" x14ac:dyDescent="0.25">
      <c r="A252" s="6"/>
      <c r="B252" s="35" t="s">
        <v>29</v>
      </c>
      <c r="C252" s="49"/>
      <c r="D252" s="48">
        <f>SUM(D249:D251)</f>
        <v>7.2</v>
      </c>
      <c r="E252" s="48">
        <f t="shared" ref="E252:N252" si="42">SUM(E249:E251)</f>
        <v>5.9</v>
      </c>
      <c r="F252" s="48">
        <f t="shared" si="42"/>
        <v>75.599999999999994</v>
      </c>
      <c r="G252" s="44">
        <f t="shared" si="42"/>
        <v>385</v>
      </c>
      <c r="H252" s="44">
        <f t="shared" si="42"/>
        <v>95</v>
      </c>
      <c r="I252" s="44">
        <f t="shared" si="42"/>
        <v>49</v>
      </c>
      <c r="J252" s="44">
        <f t="shared" si="42"/>
        <v>94</v>
      </c>
      <c r="K252" s="48">
        <f t="shared" si="42"/>
        <v>4.4000000000000004</v>
      </c>
      <c r="L252" s="48">
        <f t="shared" si="42"/>
        <v>0.1</v>
      </c>
      <c r="M252" s="48">
        <f t="shared" si="42"/>
        <v>31.3</v>
      </c>
      <c r="N252" s="48">
        <f t="shared" si="42"/>
        <v>0</v>
      </c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</row>
    <row r="253" spans="1:224" ht="12" customHeight="1" x14ac:dyDescent="0.25">
      <c r="A253" s="6"/>
      <c r="B253" s="43" t="s">
        <v>43</v>
      </c>
      <c r="C253" s="38"/>
      <c r="D253" s="38">
        <f t="shared" ref="D253:N253" si="43">D239+D247+D252</f>
        <v>71.16</v>
      </c>
      <c r="E253" s="38">
        <f t="shared" si="43"/>
        <v>63.27</v>
      </c>
      <c r="F253" s="38">
        <f t="shared" si="43"/>
        <v>249.05600000000001</v>
      </c>
      <c r="G253" s="39">
        <f t="shared" si="43"/>
        <v>1879.4</v>
      </c>
      <c r="H253" s="39">
        <f t="shared" si="43"/>
        <v>461.2</v>
      </c>
      <c r="I253" s="39">
        <f t="shared" si="43"/>
        <v>372</v>
      </c>
      <c r="J253" s="39">
        <f t="shared" si="43"/>
        <v>816</v>
      </c>
      <c r="K253" s="38">
        <f t="shared" si="43"/>
        <v>20.450000000000003</v>
      </c>
      <c r="L253" s="38">
        <f t="shared" si="43"/>
        <v>1.2176000000000002</v>
      </c>
      <c r="M253" s="38">
        <f t="shared" si="43"/>
        <v>71.92</v>
      </c>
      <c r="N253" s="38">
        <f t="shared" si="43"/>
        <v>0.15700000000000003</v>
      </c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</row>
    <row r="254" spans="1:224" ht="12" customHeight="1" x14ac:dyDescent="0.25">
      <c r="A254" s="12"/>
      <c r="B254" s="13" t="s">
        <v>164</v>
      </c>
      <c r="C254" s="6"/>
      <c r="D254" s="14"/>
      <c r="E254" s="14"/>
      <c r="F254" s="14"/>
      <c r="G254" s="15"/>
      <c r="H254" s="15"/>
      <c r="I254" s="15"/>
      <c r="J254" s="15"/>
      <c r="K254" s="14"/>
      <c r="L254" s="14"/>
      <c r="M254" s="14"/>
      <c r="N254" s="14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</row>
    <row r="255" spans="1:224" ht="12" customHeight="1" x14ac:dyDescent="0.25">
      <c r="A255" s="16"/>
      <c r="B255" s="17" t="s">
        <v>18</v>
      </c>
      <c r="C255" s="6"/>
      <c r="D255" s="14"/>
      <c r="E255" s="14"/>
      <c r="F255" s="14"/>
      <c r="G255" s="15"/>
      <c r="H255" s="15"/>
      <c r="I255" s="15"/>
      <c r="J255" s="15"/>
      <c r="K255" s="14"/>
      <c r="L255" s="14"/>
      <c r="M255" s="14"/>
      <c r="N255" s="14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</row>
    <row r="256" spans="1:224" ht="12" customHeight="1" x14ac:dyDescent="0.25">
      <c r="A256" s="6"/>
      <c r="B256" s="18" t="s">
        <v>19</v>
      </c>
      <c r="C256" s="19"/>
      <c r="D256" s="14"/>
      <c r="E256" s="14"/>
      <c r="F256" s="14"/>
      <c r="G256" s="15"/>
      <c r="H256" s="15"/>
      <c r="I256" s="15"/>
      <c r="J256" s="15"/>
      <c r="K256" s="14"/>
      <c r="L256" s="14"/>
      <c r="M256" s="14"/>
      <c r="N256" s="1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</row>
    <row r="257" spans="1:224" ht="12" customHeight="1" x14ac:dyDescent="0.25">
      <c r="A257" s="20">
        <v>14</v>
      </c>
      <c r="B257" s="21" t="s">
        <v>20</v>
      </c>
      <c r="C257" s="22" t="s">
        <v>21</v>
      </c>
      <c r="D257" s="23">
        <v>0.1</v>
      </c>
      <c r="E257" s="23">
        <v>6.2</v>
      </c>
      <c r="F257" s="23">
        <v>2.2000000000000002</v>
      </c>
      <c r="G257" s="24">
        <v>65</v>
      </c>
      <c r="H257" s="24">
        <v>0</v>
      </c>
      <c r="I257" s="24">
        <v>0</v>
      </c>
      <c r="J257" s="24">
        <v>0</v>
      </c>
      <c r="K257" s="23">
        <v>0</v>
      </c>
      <c r="L257" s="23">
        <v>0</v>
      </c>
      <c r="M257" s="23">
        <v>0</v>
      </c>
      <c r="N257" s="23">
        <v>0</v>
      </c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</row>
    <row r="258" spans="1:224" ht="12" customHeight="1" x14ac:dyDescent="0.25">
      <c r="A258" s="20">
        <v>210</v>
      </c>
      <c r="B258" s="21" t="s">
        <v>22</v>
      </c>
      <c r="C258" s="22" t="s">
        <v>23</v>
      </c>
      <c r="D258" s="14">
        <v>18.600000000000001</v>
      </c>
      <c r="E258" s="14">
        <v>19.2</v>
      </c>
      <c r="F258" s="14">
        <v>4.5999999999999996</v>
      </c>
      <c r="G258" s="15">
        <v>266</v>
      </c>
      <c r="H258" s="15">
        <v>165</v>
      </c>
      <c r="I258" s="15">
        <v>27</v>
      </c>
      <c r="J258" s="15">
        <v>328</v>
      </c>
      <c r="K258" s="14">
        <v>3.46</v>
      </c>
      <c r="L258" s="14">
        <v>0.09</v>
      </c>
      <c r="M258" s="14">
        <v>0.98</v>
      </c>
      <c r="N258" s="14">
        <v>1.4999999999999999E-2</v>
      </c>
      <c r="O258" s="9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</row>
    <row r="259" spans="1:224" ht="12" customHeight="1" x14ac:dyDescent="0.25">
      <c r="A259" s="20">
        <v>338</v>
      </c>
      <c r="B259" s="21" t="s">
        <v>24</v>
      </c>
      <c r="C259" s="22" t="s">
        <v>25</v>
      </c>
      <c r="D259" s="23">
        <v>0.4</v>
      </c>
      <c r="E259" s="14">
        <v>0.4</v>
      </c>
      <c r="F259" s="14">
        <v>10.8</v>
      </c>
      <c r="G259" s="15">
        <v>49</v>
      </c>
      <c r="H259" s="15">
        <v>18</v>
      </c>
      <c r="I259" s="15">
        <v>10</v>
      </c>
      <c r="J259" s="15">
        <v>12</v>
      </c>
      <c r="K259" s="14">
        <v>2.4</v>
      </c>
      <c r="L259" s="14">
        <v>0</v>
      </c>
      <c r="M259" s="14">
        <v>11</v>
      </c>
      <c r="N259" s="14">
        <v>0</v>
      </c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</row>
    <row r="260" spans="1:224" ht="12" customHeight="1" x14ac:dyDescent="0.25">
      <c r="A260" s="20">
        <v>376</v>
      </c>
      <c r="B260" s="21" t="s">
        <v>26</v>
      </c>
      <c r="C260" s="22" t="s">
        <v>23</v>
      </c>
      <c r="D260" s="14">
        <v>0.2</v>
      </c>
      <c r="E260" s="14">
        <v>0.1</v>
      </c>
      <c r="F260" s="14">
        <v>5</v>
      </c>
      <c r="G260" s="15">
        <v>21</v>
      </c>
      <c r="H260" s="15">
        <v>5</v>
      </c>
      <c r="I260" s="15">
        <v>4</v>
      </c>
      <c r="J260" s="15">
        <v>8</v>
      </c>
      <c r="K260" s="14">
        <v>0.9</v>
      </c>
      <c r="L260" s="14">
        <v>0</v>
      </c>
      <c r="M260" s="14">
        <v>0.1</v>
      </c>
      <c r="N260" s="14">
        <v>0</v>
      </c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</row>
    <row r="261" spans="1:224" ht="12" customHeight="1" x14ac:dyDescent="0.25">
      <c r="A261" s="6"/>
      <c r="B261" s="25" t="s">
        <v>27</v>
      </c>
      <c r="C261" s="19" t="s">
        <v>102</v>
      </c>
      <c r="D261" s="14">
        <v>3.6</v>
      </c>
      <c r="E261" s="14">
        <v>0.9</v>
      </c>
      <c r="F261" s="14">
        <v>25.74</v>
      </c>
      <c r="G261" s="15">
        <v>126</v>
      </c>
      <c r="H261" s="15">
        <v>18</v>
      </c>
      <c r="I261" s="15">
        <v>0</v>
      </c>
      <c r="J261" s="15">
        <v>0</v>
      </c>
      <c r="K261" s="14">
        <v>0.9</v>
      </c>
      <c r="L261" s="14">
        <v>0.14400000000000002</v>
      </c>
      <c r="M261" s="14">
        <v>0</v>
      </c>
      <c r="N261" s="14">
        <v>0</v>
      </c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</row>
    <row r="262" spans="1:224" ht="12" customHeight="1" x14ac:dyDescent="0.25">
      <c r="A262" s="20"/>
      <c r="B262" s="26" t="s">
        <v>29</v>
      </c>
      <c r="C262" s="27"/>
      <c r="D262" s="28">
        <f t="shared" ref="D262:N262" si="44">SUM(D257:D261)</f>
        <v>22.900000000000002</v>
      </c>
      <c r="E262" s="28">
        <f t="shared" si="44"/>
        <v>26.799999999999997</v>
      </c>
      <c r="F262" s="28">
        <f t="shared" si="44"/>
        <v>48.34</v>
      </c>
      <c r="G262" s="29">
        <f t="shared" si="44"/>
        <v>527</v>
      </c>
      <c r="H262" s="29">
        <f t="shared" si="44"/>
        <v>206</v>
      </c>
      <c r="I262" s="29">
        <f t="shared" si="44"/>
        <v>41</v>
      </c>
      <c r="J262" s="29">
        <f t="shared" si="44"/>
        <v>348</v>
      </c>
      <c r="K262" s="28">
        <f t="shared" si="44"/>
        <v>7.66</v>
      </c>
      <c r="L262" s="28">
        <f t="shared" si="44"/>
        <v>0.23400000000000001</v>
      </c>
      <c r="M262" s="28">
        <f t="shared" si="44"/>
        <v>12.08</v>
      </c>
      <c r="N262" s="28">
        <f t="shared" si="44"/>
        <v>1.4999999999999999E-2</v>
      </c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</row>
    <row r="263" spans="1:224" ht="12" customHeight="1" x14ac:dyDescent="0.25">
      <c r="A263" s="20"/>
      <c r="B263" s="18" t="s">
        <v>30</v>
      </c>
      <c r="C263" s="22"/>
      <c r="D263" s="14"/>
      <c r="E263" s="14"/>
      <c r="F263" s="14"/>
      <c r="G263" s="15"/>
      <c r="H263" s="15"/>
      <c r="I263" s="15"/>
      <c r="J263" s="15"/>
      <c r="K263" s="14"/>
      <c r="L263" s="14"/>
      <c r="M263" s="14"/>
      <c r="N263" s="14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</row>
    <row r="264" spans="1:224" ht="12" customHeight="1" x14ac:dyDescent="0.25">
      <c r="A264" s="20">
        <v>102</v>
      </c>
      <c r="B264" s="30" t="s">
        <v>31</v>
      </c>
      <c r="C264" s="22" t="s">
        <v>32</v>
      </c>
      <c r="D264" s="23">
        <v>5.5</v>
      </c>
      <c r="E264" s="23">
        <v>5.3</v>
      </c>
      <c r="F264" s="23">
        <v>15.3</v>
      </c>
      <c r="G264" s="24">
        <v>131</v>
      </c>
      <c r="H264" s="24">
        <v>30</v>
      </c>
      <c r="I264" s="24">
        <v>32</v>
      </c>
      <c r="J264" s="24">
        <v>87</v>
      </c>
      <c r="K264" s="23">
        <v>2</v>
      </c>
      <c r="L264" s="23">
        <v>0.4</v>
      </c>
      <c r="M264" s="23">
        <v>6</v>
      </c>
      <c r="N264" s="23">
        <v>0</v>
      </c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</row>
    <row r="265" spans="1:224" ht="12" customHeight="1" x14ac:dyDescent="0.25">
      <c r="A265" s="20">
        <v>265</v>
      </c>
      <c r="B265" s="31" t="s">
        <v>33</v>
      </c>
      <c r="C265" s="22" t="s">
        <v>23</v>
      </c>
      <c r="D265" s="23">
        <v>11.6</v>
      </c>
      <c r="E265" s="23">
        <v>11.7</v>
      </c>
      <c r="F265" s="23">
        <v>37.1</v>
      </c>
      <c r="G265" s="24">
        <v>300</v>
      </c>
      <c r="H265" s="24">
        <v>9</v>
      </c>
      <c r="I265" s="24">
        <v>41</v>
      </c>
      <c r="J265" s="24">
        <v>176</v>
      </c>
      <c r="K265" s="23">
        <v>1.5</v>
      </c>
      <c r="L265" s="23">
        <v>0.1</v>
      </c>
      <c r="M265" s="23">
        <v>0.7</v>
      </c>
      <c r="N265" s="23">
        <v>0</v>
      </c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</row>
    <row r="266" spans="1:224" ht="12" customHeight="1" x14ac:dyDescent="0.25">
      <c r="A266" s="20">
        <v>388</v>
      </c>
      <c r="B266" s="21" t="s">
        <v>34</v>
      </c>
      <c r="C266" s="22" t="s">
        <v>23</v>
      </c>
      <c r="D266" s="23">
        <v>0.7</v>
      </c>
      <c r="E266" s="23">
        <v>0.3</v>
      </c>
      <c r="F266" s="23">
        <v>24.6</v>
      </c>
      <c r="G266" s="24">
        <v>104</v>
      </c>
      <c r="H266" s="24">
        <v>10</v>
      </c>
      <c r="I266" s="24">
        <v>3</v>
      </c>
      <c r="J266" s="24">
        <v>3</v>
      </c>
      <c r="K266" s="23">
        <v>0.7</v>
      </c>
      <c r="L266" s="23">
        <v>0</v>
      </c>
      <c r="M266" s="23">
        <v>20</v>
      </c>
      <c r="N266" s="23">
        <v>0</v>
      </c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</row>
    <row r="267" spans="1:224" ht="12" customHeight="1" x14ac:dyDescent="0.25">
      <c r="A267" s="6"/>
      <c r="B267" s="25" t="s">
        <v>35</v>
      </c>
      <c r="C267" s="22" t="s">
        <v>144</v>
      </c>
      <c r="D267" s="14">
        <v>4.2</v>
      </c>
      <c r="E267" s="14">
        <v>0.9</v>
      </c>
      <c r="F267" s="14">
        <v>27.3</v>
      </c>
      <c r="G267" s="15">
        <v>134</v>
      </c>
      <c r="H267" s="15">
        <v>32</v>
      </c>
      <c r="I267" s="15">
        <v>0</v>
      </c>
      <c r="J267" s="15">
        <v>0</v>
      </c>
      <c r="K267" s="14">
        <v>1.68</v>
      </c>
      <c r="L267" s="14">
        <v>0.19</v>
      </c>
      <c r="M267" s="14">
        <v>0</v>
      </c>
      <c r="N267" s="14">
        <v>0</v>
      </c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</row>
    <row r="268" spans="1:224" ht="12" customHeight="1" x14ac:dyDescent="0.25">
      <c r="A268" s="6"/>
      <c r="B268" s="35" t="s">
        <v>29</v>
      </c>
      <c r="C268" s="27"/>
      <c r="D268" s="28">
        <f t="shared" ref="D268:N268" si="45">SUM(D264:D267)</f>
        <v>22</v>
      </c>
      <c r="E268" s="28">
        <f t="shared" si="45"/>
        <v>18.2</v>
      </c>
      <c r="F268" s="28">
        <f t="shared" si="45"/>
        <v>104.3</v>
      </c>
      <c r="G268" s="29">
        <f t="shared" si="45"/>
        <v>669</v>
      </c>
      <c r="H268" s="29">
        <f t="shared" si="45"/>
        <v>81</v>
      </c>
      <c r="I268" s="29">
        <f t="shared" si="45"/>
        <v>76</v>
      </c>
      <c r="J268" s="29">
        <f t="shared" si="45"/>
        <v>266</v>
      </c>
      <c r="K268" s="28">
        <f t="shared" si="45"/>
        <v>5.88</v>
      </c>
      <c r="L268" s="28">
        <f t="shared" si="45"/>
        <v>0.69</v>
      </c>
      <c r="M268" s="28">
        <f t="shared" si="45"/>
        <v>26.7</v>
      </c>
      <c r="N268" s="28">
        <f t="shared" si="45"/>
        <v>0</v>
      </c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</row>
    <row r="269" spans="1:224" ht="12" customHeight="1" x14ac:dyDescent="0.25">
      <c r="A269" s="6"/>
      <c r="B269" s="18" t="s">
        <v>37</v>
      </c>
      <c r="C269" s="19"/>
      <c r="D269" s="14"/>
      <c r="E269" s="14"/>
      <c r="F269" s="14"/>
      <c r="G269" s="15"/>
      <c r="H269" s="15"/>
      <c r="I269" s="15"/>
      <c r="J269" s="15"/>
      <c r="K269" s="14"/>
      <c r="L269" s="14"/>
      <c r="M269" s="14"/>
      <c r="N269" s="14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</row>
    <row r="270" spans="1:224" ht="12" customHeight="1" x14ac:dyDescent="0.25">
      <c r="A270" s="20" t="s">
        <v>38</v>
      </c>
      <c r="B270" s="21" t="s">
        <v>39</v>
      </c>
      <c r="C270" s="22" t="s">
        <v>40</v>
      </c>
      <c r="D270" s="23">
        <v>12</v>
      </c>
      <c r="E270" s="23">
        <v>9.3000000000000007</v>
      </c>
      <c r="F270" s="23">
        <v>27.9</v>
      </c>
      <c r="G270" s="24">
        <v>243</v>
      </c>
      <c r="H270" s="24">
        <v>91</v>
      </c>
      <c r="I270" s="24">
        <v>19</v>
      </c>
      <c r="J270" s="24">
        <v>128</v>
      </c>
      <c r="K270" s="23">
        <v>0.68</v>
      </c>
      <c r="L270" s="23">
        <v>7.0000000000000007E-2</v>
      </c>
      <c r="M270" s="23">
        <v>0.09</v>
      </c>
      <c r="N270" s="23">
        <v>0.03</v>
      </c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</row>
    <row r="271" spans="1:224" ht="12" customHeight="1" x14ac:dyDescent="0.25">
      <c r="A271" s="20">
        <v>338</v>
      </c>
      <c r="B271" s="21" t="s">
        <v>24</v>
      </c>
      <c r="C271" s="22" t="s">
        <v>25</v>
      </c>
      <c r="D271" s="23">
        <v>0.4</v>
      </c>
      <c r="E271" s="23">
        <v>0.4</v>
      </c>
      <c r="F271" s="23">
        <v>10.8</v>
      </c>
      <c r="G271" s="24">
        <v>49</v>
      </c>
      <c r="H271" s="24">
        <v>18</v>
      </c>
      <c r="I271" s="24">
        <v>10</v>
      </c>
      <c r="J271" s="24">
        <v>12</v>
      </c>
      <c r="K271" s="23">
        <v>2.4</v>
      </c>
      <c r="L271" s="23">
        <v>0</v>
      </c>
      <c r="M271" s="23">
        <v>11</v>
      </c>
      <c r="N271" s="23">
        <v>0</v>
      </c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</row>
    <row r="272" spans="1:224" ht="12" customHeight="1" x14ac:dyDescent="0.25">
      <c r="A272" s="6">
        <v>377</v>
      </c>
      <c r="B272" s="36" t="s">
        <v>41</v>
      </c>
      <c r="C272" s="22" t="s">
        <v>42</v>
      </c>
      <c r="D272" s="14">
        <v>0.3</v>
      </c>
      <c r="E272" s="14">
        <v>0.1</v>
      </c>
      <c r="F272" s="14">
        <v>10.3</v>
      </c>
      <c r="G272" s="15">
        <v>43</v>
      </c>
      <c r="H272" s="15">
        <v>8</v>
      </c>
      <c r="I272" s="15">
        <v>5</v>
      </c>
      <c r="J272" s="15">
        <v>10</v>
      </c>
      <c r="K272" s="14">
        <v>0.9</v>
      </c>
      <c r="L272" s="14">
        <v>0</v>
      </c>
      <c r="M272" s="14">
        <v>2.9</v>
      </c>
      <c r="N272" s="14">
        <v>0</v>
      </c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</row>
    <row r="273" spans="1:224" ht="12" customHeight="1" x14ac:dyDescent="0.25">
      <c r="A273" s="6"/>
      <c r="B273" s="35" t="s">
        <v>29</v>
      </c>
      <c r="C273" s="27"/>
      <c r="D273" s="28">
        <f>SUM(D270:D272)</f>
        <v>12.700000000000001</v>
      </c>
      <c r="E273" s="28">
        <f t="shared" ref="E273:N273" si="46">SUM(E270:E272)</f>
        <v>9.8000000000000007</v>
      </c>
      <c r="F273" s="28">
        <f t="shared" si="46"/>
        <v>49</v>
      </c>
      <c r="G273" s="29">
        <f t="shared" si="46"/>
        <v>335</v>
      </c>
      <c r="H273" s="29">
        <f t="shared" si="46"/>
        <v>117</v>
      </c>
      <c r="I273" s="29">
        <f t="shared" si="46"/>
        <v>34</v>
      </c>
      <c r="J273" s="29">
        <f t="shared" si="46"/>
        <v>150</v>
      </c>
      <c r="K273" s="28">
        <f t="shared" si="46"/>
        <v>3.98</v>
      </c>
      <c r="L273" s="28">
        <f t="shared" si="46"/>
        <v>7.0000000000000007E-2</v>
      </c>
      <c r="M273" s="28">
        <f t="shared" si="46"/>
        <v>13.99</v>
      </c>
      <c r="N273" s="28">
        <f t="shared" si="46"/>
        <v>0.03</v>
      </c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</row>
    <row r="274" spans="1:224" ht="12" customHeight="1" x14ac:dyDescent="0.25">
      <c r="A274" s="6"/>
      <c r="B274" s="37" t="s">
        <v>43</v>
      </c>
      <c r="C274" s="38"/>
      <c r="D274" s="38">
        <f t="shared" ref="D274:N274" si="47">D262+D268+D273</f>
        <v>57.600000000000009</v>
      </c>
      <c r="E274" s="38">
        <f t="shared" si="47"/>
        <v>54.8</v>
      </c>
      <c r="F274" s="38">
        <f t="shared" si="47"/>
        <v>201.64</v>
      </c>
      <c r="G274" s="39">
        <f t="shared" si="47"/>
        <v>1531</v>
      </c>
      <c r="H274" s="39">
        <f t="shared" si="47"/>
        <v>404</v>
      </c>
      <c r="I274" s="39">
        <f t="shared" si="47"/>
        <v>151</v>
      </c>
      <c r="J274" s="39">
        <f t="shared" si="47"/>
        <v>764</v>
      </c>
      <c r="K274" s="38">
        <f t="shared" si="47"/>
        <v>17.52</v>
      </c>
      <c r="L274" s="38">
        <f t="shared" si="47"/>
        <v>0.99399999999999999</v>
      </c>
      <c r="M274" s="38">
        <f t="shared" si="47"/>
        <v>52.77</v>
      </c>
      <c r="N274" s="38">
        <f t="shared" si="47"/>
        <v>4.4999999999999998E-2</v>
      </c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</row>
    <row r="275" spans="1:224" ht="12" customHeight="1" x14ac:dyDescent="0.25">
      <c r="A275" s="6"/>
      <c r="B275" s="17" t="s">
        <v>44</v>
      </c>
      <c r="C275" s="19"/>
      <c r="D275" s="14"/>
      <c r="E275" s="14"/>
      <c r="F275" s="14"/>
      <c r="G275" s="15"/>
      <c r="H275" s="15"/>
      <c r="I275" s="15"/>
      <c r="J275" s="15"/>
      <c r="K275" s="14"/>
      <c r="L275" s="14"/>
      <c r="M275" s="14"/>
      <c r="N275" s="14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</row>
    <row r="276" spans="1:224" ht="12" customHeight="1" x14ac:dyDescent="0.25">
      <c r="A276" s="6"/>
      <c r="B276" s="18" t="s">
        <v>19</v>
      </c>
      <c r="C276" s="19"/>
      <c r="D276" s="14"/>
      <c r="E276" s="14"/>
      <c r="F276" s="14"/>
      <c r="G276" s="15"/>
      <c r="H276" s="15"/>
      <c r="I276" s="15"/>
      <c r="J276" s="15"/>
      <c r="K276" s="14"/>
      <c r="L276" s="14"/>
      <c r="M276" s="14"/>
      <c r="N276" s="14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</row>
    <row r="277" spans="1:224" ht="12" customHeight="1" x14ac:dyDescent="0.25">
      <c r="A277" s="20">
        <v>14</v>
      </c>
      <c r="B277" s="21" t="s">
        <v>45</v>
      </c>
      <c r="C277" s="22" t="s">
        <v>21</v>
      </c>
      <c r="D277" s="23">
        <v>0.1</v>
      </c>
      <c r="E277" s="23">
        <v>7.3</v>
      </c>
      <c r="F277" s="23">
        <v>0.1</v>
      </c>
      <c r="G277" s="24">
        <v>66</v>
      </c>
      <c r="H277" s="24">
        <v>2</v>
      </c>
      <c r="I277" s="24">
        <v>0</v>
      </c>
      <c r="J277" s="24">
        <v>3</v>
      </c>
      <c r="K277" s="23">
        <v>0</v>
      </c>
      <c r="L277" s="23">
        <v>0</v>
      </c>
      <c r="M277" s="23">
        <v>0</v>
      </c>
      <c r="N277" s="23">
        <v>0</v>
      </c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</row>
    <row r="278" spans="1:224" ht="12" customHeight="1" x14ac:dyDescent="0.25">
      <c r="A278" s="20" t="s">
        <v>165</v>
      </c>
      <c r="B278" s="21" t="s">
        <v>166</v>
      </c>
      <c r="C278" s="22" t="s">
        <v>23</v>
      </c>
      <c r="D278" s="23">
        <v>12.8</v>
      </c>
      <c r="E278" s="23">
        <v>15.5</v>
      </c>
      <c r="F278" s="23">
        <v>39.799999999999997</v>
      </c>
      <c r="G278" s="24">
        <v>350</v>
      </c>
      <c r="H278" s="24">
        <v>73</v>
      </c>
      <c r="I278" s="24">
        <v>5</v>
      </c>
      <c r="J278" s="24">
        <v>51</v>
      </c>
      <c r="K278" s="45">
        <v>0.7</v>
      </c>
      <c r="L278" s="45">
        <v>0.02</v>
      </c>
      <c r="M278" s="45">
        <v>0</v>
      </c>
      <c r="N278" s="45">
        <v>0</v>
      </c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</row>
    <row r="279" spans="1:224" ht="12" customHeight="1" x14ac:dyDescent="0.25">
      <c r="A279" s="20">
        <v>71</v>
      </c>
      <c r="B279" s="21" t="s">
        <v>167</v>
      </c>
      <c r="C279" s="22" t="s">
        <v>83</v>
      </c>
      <c r="D279" s="23">
        <v>0.3</v>
      </c>
      <c r="E279" s="23">
        <v>0.05</v>
      </c>
      <c r="F279" s="23">
        <v>1</v>
      </c>
      <c r="G279" s="24">
        <v>5</v>
      </c>
      <c r="H279" s="24">
        <v>4</v>
      </c>
      <c r="I279" s="24">
        <v>5</v>
      </c>
      <c r="J279" s="24">
        <v>6</v>
      </c>
      <c r="K279" s="45">
        <v>0.23</v>
      </c>
      <c r="L279" s="45">
        <v>0.02</v>
      </c>
      <c r="M279" s="45">
        <v>6</v>
      </c>
      <c r="N279" s="45">
        <v>0</v>
      </c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</row>
    <row r="280" spans="1:224" ht="12" customHeight="1" x14ac:dyDescent="0.25">
      <c r="A280" s="20"/>
      <c r="B280" s="31" t="s">
        <v>110</v>
      </c>
      <c r="C280" s="22" t="s">
        <v>111</v>
      </c>
      <c r="D280" s="23">
        <v>1.7</v>
      </c>
      <c r="E280" s="23">
        <v>6.2</v>
      </c>
      <c r="F280" s="23">
        <v>15.7</v>
      </c>
      <c r="G280" s="24">
        <v>124</v>
      </c>
      <c r="H280" s="24">
        <v>0</v>
      </c>
      <c r="I280" s="24">
        <v>0</v>
      </c>
      <c r="J280" s="24">
        <v>0</v>
      </c>
      <c r="K280" s="23">
        <v>0</v>
      </c>
      <c r="L280" s="23">
        <v>0</v>
      </c>
      <c r="M280" s="23">
        <v>0</v>
      </c>
      <c r="N280" s="23">
        <v>0</v>
      </c>
    </row>
    <row r="281" spans="1:224" ht="12" customHeight="1" x14ac:dyDescent="0.25">
      <c r="A281" s="20">
        <v>376</v>
      </c>
      <c r="B281" s="21" t="s">
        <v>26</v>
      </c>
      <c r="C281" s="22" t="s">
        <v>23</v>
      </c>
      <c r="D281" s="14">
        <v>0.2</v>
      </c>
      <c r="E281" s="14">
        <v>0.1</v>
      </c>
      <c r="F281" s="14">
        <v>5</v>
      </c>
      <c r="G281" s="15">
        <v>21</v>
      </c>
      <c r="H281" s="15">
        <v>5</v>
      </c>
      <c r="I281" s="15">
        <v>4</v>
      </c>
      <c r="J281" s="15">
        <v>8</v>
      </c>
      <c r="K281" s="14">
        <v>0.9</v>
      </c>
      <c r="L281" s="14">
        <v>0</v>
      </c>
      <c r="M281" s="14">
        <v>0.1</v>
      </c>
      <c r="N281" s="14">
        <v>0</v>
      </c>
    </row>
    <row r="282" spans="1:224" ht="12" customHeight="1" x14ac:dyDescent="0.25">
      <c r="A282" s="6"/>
      <c r="B282" s="25" t="s">
        <v>27</v>
      </c>
      <c r="C282" s="19" t="s">
        <v>48</v>
      </c>
      <c r="D282" s="14">
        <v>2.8</v>
      </c>
      <c r="E282" s="14">
        <v>0.7</v>
      </c>
      <c r="F282" s="14">
        <v>20</v>
      </c>
      <c r="G282" s="15">
        <v>98</v>
      </c>
      <c r="H282" s="15">
        <v>14</v>
      </c>
      <c r="I282" s="15">
        <v>0</v>
      </c>
      <c r="J282" s="15">
        <v>0</v>
      </c>
      <c r="K282" s="14">
        <v>0.7</v>
      </c>
      <c r="L282" s="14">
        <v>0.14000000000000001</v>
      </c>
      <c r="M282" s="14">
        <v>0</v>
      </c>
      <c r="N282" s="14">
        <v>0</v>
      </c>
    </row>
    <row r="283" spans="1:224" ht="12" customHeight="1" x14ac:dyDescent="0.25">
      <c r="A283" s="20"/>
      <c r="B283" s="26" t="s">
        <v>29</v>
      </c>
      <c r="C283" s="27"/>
      <c r="D283" s="28">
        <f t="shared" ref="D283:N283" si="48">SUM(D277:D282)</f>
        <v>17.899999999999999</v>
      </c>
      <c r="E283" s="28">
        <f t="shared" si="48"/>
        <v>29.85</v>
      </c>
      <c r="F283" s="28">
        <f t="shared" si="48"/>
        <v>81.599999999999994</v>
      </c>
      <c r="G283" s="29">
        <f t="shared" si="48"/>
        <v>664</v>
      </c>
      <c r="H283" s="29">
        <f t="shared" si="48"/>
        <v>98</v>
      </c>
      <c r="I283" s="29">
        <f t="shared" si="48"/>
        <v>14</v>
      </c>
      <c r="J283" s="29">
        <f t="shared" si="48"/>
        <v>68</v>
      </c>
      <c r="K283" s="28">
        <f t="shared" si="48"/>
        <v>2.5300000000000002</v>
      </c>
      <c r="L283" s="28">
        <f t="shared" si="48"/>
        <v>0.18000000000000002</v>
      </c>
      <c r="M283" s="28">
        <f t="shared" si="48"/>
        <v>6.1</v>
      </c>
      <c r="N283" s="28">
        <f t="shared" si="48"/>
        <v>0</v>
      </c>
    </row>
    <row r="284" spans="1:224" ht="12" customHeight="1" x14ac:dyDescent="0.25">
      <c r="A284" s="6"/>
      <c r="B284" s="18" t="s">
        <v>30</v>
      </c>
      <c r="C284" s="19"/>
      <c r="D284" s="14"/>
      <c r="E284" s="14"/>
      <c r="F284" s="14"/>
      <c r="G284" s="15"/>
      <c r="H284" s="15"/>
      <c r="I284" s="15"/>
      <c r="J284" s="15"/>
      <c r="K284" s="14"/>
      <c r="L284" s="14"/>
      <c r="M284" s="14"/>
      <c r="N284" s="14"/>
    </row>
    <row r="285" spans="1:224" ht="12" customHeight="1" x14ac:dyDescent="0.25">
      <c r="A285" s="6">
        <v>82</v>
      </c>
      <c r="B285" s="40" t="s">
        <v>87</v>
      </c>
      <c r="C285" s="19" t="s">
        <v>51</v>
      </c>
      <c r="D285" s="14">
        <v>1.8</v>
      </c>
      <c r="E285" s="14">
        <v>5.6</v>
      </c>
      <c r="F285" s="14">
        <v>12</v>
      </c>
      <c r="G285" s="15">
        <v>106</v>
      </c>
      <c r="H285" s="15">
        <v>37</v>
      </c>
      <c r="I285" s="15">
        <v>22</v>
      </c>
      <c r="J285" s="15">
        <v>54</v>
      </c>
      <c r="K285" s="14">
        <v>1.1000000000000001</v>
      </c>
      <c r="L285" s="14">
        <v>0.22</v>
      </c>
      <c r="M285" s="14">
        <v>10.3</v>
      </c>
      <c r="N285" s="14">
        <v>0.01</v>
      </c>
    </row>
    <row r="286" spans="1:224" ht="12" customHeight="1" x14ac:dyDescent="0.25">
      <c r="A286" s="20" t="s">
        <v>168</v>
      </c>
      <c r="B286" s="21" t="s">
        <v>169</v>
      </c>
      <c r="C286" s="22" t="s">
        <v>69</v>
      </c>
      <c r="D286" s="23">
        <v>15.6</v>
      </c>
      <c r="E286" s="23">
        <v>8.1</v>
      </c>
      <c r="F286" s="23">
        <v>9.3000000000000007</v>
      </c>
      <c r="G286" s="24">
        <v>173</v>
      </c>
      <c r="H286" s="24">
        <v>127</v>
      </c>
      <c r="I286" s="24">
        <v>11</v>
      </c>
      <c r="J286" s="24">
        <v>107</v>
      </c>
      <c r="K286" s="23">
        <v>0.6</v>
      </c>
      <c r="L286" s="23">
        <v>0.1</v>
      </c>
      <c r="M286" s="23">
        <v>1</v>
      </c>
      <c r="N286" s="23">
        <v>0.3</v>
      </c>
    </row>
    <row r="287" spans="1:224" ht="12" customHeight="1" x14ac:dyDescent="0.25">
      <c r="A287" s="20">
        <v>304</v>
      </c>
      <c r="B287" s="31" t="s">
        <v>61</v>
      </c>
      <c r="C287" s="44">
        <v>150</v>
      </c>
      <c r="D287" s="23">
        <v>3.7</v>
      </c>
      <c r="E287" s="23">
        <v>6.3</v>
      </c>
      <c r="F287" s="23">
        <v>28.5</v>
      </c>
      <c r="G287" s="24">
        <v>185</v>
      </c>
      <c r="H287" s="24">
        <v>1</v>
      </c>
      <c r="I287" s="24">
        <v>12</v>
      </c>
      <c r="J287" s="24">
        <v>62</v>
      </c>
      <c r="K287" s="45">
        <v>0.5</v>
      </c>
      <c r="L287" s="45">
        <v>0</v>
      </c>
      <c r="M287" s="45">
        <v>0</v>
      </c>
      <c r="N287" s="45">
        <v>0</v>
      </c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</row>
    <row r="288" spans="1:224" ht="12" customHeight="1" x14ac:dyDescent="0.25">
      <c r="A288" s="20" t="s">
        <v>54</v>
      </c>
      <c r="B288" s="36" t="s">
        <v>55</v>
      </c>
      <c r="C288" s="22" t="s">
        <v>23</v>
      </c>
      <c r="D288" s="14">
        <v>0.2</v>
      </c>
      <c r="E288" s="14">
        <v>0.1</v>
      </c>
      <c r="F288" s="14">
        <v>12</v>
      </c>
      <c r="G288" s="15">
        <v>49</v>
      </c>
      <c r="H288" s="15">
        <v>11</v>
      </c>
      <c r="I288" s="15">
        <v>8</v>
      </c>
      <c r="J288" s="15">
        <v>9</v>
      </c>
      <c r="K288" s="14">
        <v>0.2</v>
      </c>
      <c r="L288" s="14">
        <v>0</v>
      </c>
      <c r="M288" s="14">
        <v>4.5</v>
      </c>
      <c r="N288" s="14">
        <v>0</v>
      </c>
    </row>
    <row r="289" spans="1:14" ht="12" customHeight="1" x14ac:dyDescent="0.25">
      <c r="A289" s="6"/>
      <c r="B289" s="21" t="s">
        <v>56</v>
      </c>
      <c r="C289" s="22" t="s">
        <v>170</v>
      </c>
      <c r="D289" s="14">
        <v>1.3679999999999999</v>
      </c>
      <c r="E289" s="14">
        <v>0.22800000000000004</v>
      </c>
      <c r="F289" s="14">
        <v>8.2080000000000002</v>
      </c>
      <c r="G289" s="15">
        <v>40.28</v>
      </c>
      <c r="H289" s="15">
        <v>13.68</v>
      </c>
      <c r="I289" s="15">
        <v>0</v>
      </c>
      <c r="J289" s="15">
        <v>0</v>
      </c>
      <c r="K289" s="14">
        <v>0.74480000000000002</v>
      </c>
      <c r="L289" s="14">
        <v>6.8400000000000002E-2</v>
      </c>
      <c r="M289" s="14">
        <v>0</v>
      </c>
      <c r="N289" s="14">
        <v>0</v>
      </c>
    </row>
    <row r="290" spans="1:14" ht="12" customHeight="1" x14ac:dyDescent="0.25">
      <c r="A290" s="6"/>
      <c r="B290" s="35" t="s">
        <v>29</v>
      </c>
      <c r="C290" s="27"/>
      <c r="D290" s="28">
        <f>SUM(D285:D289)</f>
        <v>22.667999999999996</v>
      </c>
      <c r="E290" s="28">
        <f t="shared" ref="E290:N290" si="49">SUM(E285:E289)</f>
        <v>20.328000000000003</v>
      </c>
      <c r="F290" s="28">
        <f t="shared" si="49"/>
        <v>70.007999999999996</v>
      </c>
      <c r="G290" s="29">
        <f t="shared" si="49"/>
        <v>553.28</v>
      </c>
      <c r="H290" s="29">
        <f t="shared" si="49"/>
        <v>189.68</v>
      </c>
      <c r="I290" s="29">
        <f t="shared" si="49"/>
        <v>53</v>
      </c>
      <c r="J290" s="29">
        <f t="shared" si="49"/>
        <v>232</v>
      </c>
      <c r="K290" s="28">
        <f t="shared" si="49"/>
        <v>3.1448000000000005</v>
      </c>
      <c r="L290" s="28">
        <f t="shared" si="49"/>
        <v>0.38840000000000002</v>
      </c>
      <c r="M290" s="28">
        <f t="shared" si="49"/>
        <v>15.8</v>
      </c>
      <c r="N290" s="28">
        <f t="shared" si="49"/>
        <v>0.31</v>
      </c>
    </row>
    <row r="291" spans="1:14" ht="12" customHeight="1" x14ac:dyDescent="0.25">
      <c r="A291" s="6"/>
      <c r="B291" s="18" t="s">
        <v>37</v>
      </c>
      <c r="C291" s="19"/>
      <c r="D291" s="14"/>
      <c r="E291" s="14"/>
      <c r="F291" s="14"/>
      <c r="G291" s="15"/>
      <c r="H291" s="15"/>
      <c r="I291" s="15"/>
      <c r="J291" s="15"/>
      <c r="K291" s="14"/>
      <c r="L291" s="14"/>
      <c r="M291" s="14"/>
      <c r="N291" s="14"/>
    </row>
    <row r="292" spans="1:14" ht="12" customHeight="1" x14ac:dyDescent="0.25">
      <c r="A292" s="20">
        <v>386</v>
      </c>
      <c r="B292" s="21" t="s">
        <v>94</v>
      </c>
      <c r="C292" s="22" t="s">
        <v>23</v>
      </c>
      <c r="D292" s="23">
        <v>5.6</v>
      </c>
      <c r="E292" s="23">
        <v>5</v>
      </c>
      <c r="F292" s="23">
        <v>22</v>
      </c>
      <c r="G292" s="24">
        <v>156</v>
      </c>
      <c r="H292" s="24">
        <v>242</v>
      </c>
      <c r="I292" s="24">
        <v>30</v>
      </c>
      <c r="J292" s="24">
        <v>188</v>
      </c>
      <c r="K292" s="23">
        <v>0.2</v>
      </c>
      <c r="L292" s="23">
        <v>0.1</v>
      </c>
      <c r="M292" s="23">
        <v>1.8</v>
      </c>
      <c r="N292" s="23">
        <v>0</v>
      </c>
    </row>
    <row r="293" spans="1:14" ht="12" customHeight="1" x14ac:dyDescent="0.25">
      <c r="A293" s="20">
        <v>421</v>
      </c>
      <c r="B293" s="21" t="s">
        <v>171</v>
      </c>
      <c r="C293" s="22" t="s">
        <v>40</v>
      </c>
      <c r="D293" s="23">
        <v>7.7</v>
      </c>
      <c r="E293" s="14">
        <v>6</v>
      </c>
      <c r="F293" s="14">
        <v>45.4</v>
      </c>
      <c r="G293" s="15">
        <v>266</v>
      </c>
      <c r="H293" s="15">
        <v>13</v>
      </c>
      <c r="I293" s="15">
        <v>11</v>
      </c>
      <c r="J293" s="15">
        <v>57</v>
      </c>
      <c r="K293" s="14">
        <v>0.81</v>
      </c>
      <c r="L293" s="14">
        <v>0.1</v>
      </c>
      <c r="M293" s="14">
        <v>0</v>
      </c>
      <c r="N293" s="14">
        <v>0</v>
      </c>
    </row>
    <row r="294" spans="1:14" ht="12" customHeight="1" x14ac:dyDescent="0.25">
      <c r="A294" s="6"/>
      <c r="B294" s="35" t="s">
        <v>29</v>
      </c>
      <c r="C294" s="27"/>
      <c r="D294" s="28">
        <f t="shared" ref="D294:N294" si="50">SUM(D292:D293)</f>
        <v>13.3</v>
      </c>
      <c r="E294" s="28">
        <f t="shared" si="50"/>
        <v>11</v>
      </c>
      <c r="F294" s="28">
        <f t="shared" si="50"/>
        <v>67.400000000000006</v>
      </c>
      <c r="G294" s="29">
        <f t="shared" si="50"/>
        <v>422</v>
      </c>
      <c r="H294" s="29">
        <f t="shared" si="50"/>
        <v>255</v>
      </c>
      <c r="I294" s="29">
        <f t="shared" si="50"/>
        <v>41</v>
      </c>
      <c r="J294" s="29">
        <f t="shared" si="50"/>
        <v>245</v>
      </c>
      <c r="K294" s="28">
        <f t="shared" si="50"/>
        <v>1.01</v>
      </c>
      <c r="L294" s="28">
        <f t="shared" si="50"/>
        <v>0.2</v>
      </c>
      <c r="M294" s="28">
        <f t="shared" si="50"/>
        <v>1.8</v>
      </c>
      <c r="N294" s="28">
        <f t="shared" si="50"/>
        <v>0</v>
      </c>
    </row>
    <row r="295" spans="1:14" ht="12" customHeight="1" x14ac:dyDescent="0.25">
      <c r="A295" s="6"/>
      <c r="B295" s="43" t="s">
        <v>43</v>
      </c>
      <c r="C295" s="38"/>
      <c r="D295" s="38">
        <f t="shared" ref="D295:N295" si="51">D283+D290+D294</f>
        <v>53.867999999999995</v>
      </c>
      <c r="E295" s="38">
        <f t="shared" si="51"/>
        <v>61.178000000000004</v>
      </c>
      <c r="F295" s="38">
        <f t="shared" si="51"/>
        <v>219.00800000000001</v>
      </c>
      <c r="G295" s="39">
        <f t="shared" si="51"/>
        <v>1639.28</v>
      </c>
      <c r="H295" s="39">
        <f t="shared" si="51"/>
        <v>542.68000000000006</v>
      </c>
      <c r="I295" s="39">
        <f t="shared" si="51"/>
        <v>108</v>
      </c>
      <c r="J295" s="39">
        <f t="shared" si="51"/>
        <v>545</v>
      </c>
      <c r="K295" s="38">
        <f t="shared" si="51"/>
        <v>6.684800000000001</v>
      </c>
      <c r="L295" s="38">
        <f t="shared" si="51"/>
        <v>0.76839999999999997</v>
      </c>
      <c r="M295" s="38">
        <f t="shared" si="51"/>
        <v>23.7</v>
      </c>
      <c r="N295" s="38">
        <f t="shared" si="51"/>
        <v>0.31</v>
      </c>
    </row>
    <row r="296" spans="1:14" ht="12" customHeight="1" x14ac:dyDescent="0.25">
      <c r="A296" s="6"/>
      <c r="B296" s="17" t="s">
        <v>59</v>
      </c>
      <c r="C296" s="19"/>
      <c r="D296" s="14"/>
      <c r="E296" s="14"/>
      <c r="F296" s="14"/>
      <c r="G296" s="15"/>
      <c r="H296" s="15"/>
      <c r="I296" s="15"/>
      <c r="J296" s="15"/>
      <c r="K296" s="14"/>
      <c r="L296" s="14"/>
      <c r="M296" s="14"/>
      <c r="N296" s="14"/>
    </row>
    <row r="297" spans="1:14" ht="12" customHeight="1" x14ac:dyDescent="0.25">
      <c r="A297" s="6"/>
      <c r="B297" s="18" t="s">
        <v>19</v>
      </c>
      <c r="C297" s="19"/>
      <c r="D297" s="14"/>
      <c r="E297" s="14"/>
      <c r="F297" s="14"/>
      <c r="G297" s="15"/>
      <c r="H297" s="15"/>
      <c r="I297" s="15"/>
      <c r="J297" s="15"/>
      <c r="K297" s="14"/>
      <c r="L297" s="14"/>
      <c r="M297" s="14"/>
      <c r="N297" s="14"/>
    </row>
    <row r="298" spans="1:14" ht="12" customHeight="1" x14ac:dyDescent="0.25">
      <c r="A298" s="6">
        <v>14</v>
      </c>
      <c r="B298" s="21" t="s">
        <v>45</v>
      </c>
      <c r="C298" s="19" t="s">
        <v>46</v>
      </c>
      <c r="D298" s="14">
        <v>0.1</v>
      </c>
      <c r="E298" s="14">
        <v>10.9</v>
      </c>
      <c r="F298" s="14">
        <v>0.1</v>
      </c>
      <c r="G298" s="15">
        <v>99</v>
      </c>
      <c r="H298" s="15">
        <v>3</v>
      </c>
      <c r="I298" s="15">
        <v>0</v>
      </c>
      <c r="J298" s="15">
        <v>5</v>
      </c>
      <c r="K298" s="14">
        <v>0</v>
      </c>
      <c r="L298" s="14">
        <v>0</v>
      </c>
      <c r="M298" s="14">
        <v>0</v>
      </c>
      <c r="N298" s="14">
        <v>0</v>
      </c>
    </row>
    <row r="299" spans="1:14" ht="12" customHeight="1" x14ac:dyDescent="0.25">
      <c r="A299" s="6">
        <v>295</v>
      </c>
      <c r="B299" s="40" t="s">
        <v>52</v>
      </c>
      <c r="C299" s="19" t="s">
        <v>40</v>
      </c>
      <c r="D299" s="14">
        <v>20.2</v>
      </c>
      <c r="E299" s="14">
        <v>8.9700000000000006</v>
      </c>
      <c r="F299" s="14">
        <v>16.8</v>
      </c>
      <c r="G299" s="15">
        <v>229</v>
      </c>
      <c r="H299" s="15">
        <v>42</v>
      </c>
      <c r="I299" s="15">
        <v>72</v>
      </c>
      <c r="J299" s="15">
        <v>151</v>
      </c>
      <c r="K299" s="14">
        <v>1.8</v>
      </c>
      <c r="L299" s="14">
        <v>0.2</v>
      </c>
      <c r="M299" s="14">
        <v>1.3</v>
      </c>
      <c r="N299" s="14">
        <v>0.06</v>
      </c>
    </row>
    <row r="300" spans="1:14" ht="12" customHeight="1" x14ac:dyDescent="0.25">
      <c r="A300" s="6">
        <v>309</v>
      </c>
      <c r="B300" s="21" t="s">
        <v>90</v>
      </c>
      <c r="C300" s="41">
        <v>180</v>
      </c>
      <c r="D300" s="14">
        <v>6.5</v>
      </c>
      <c r="E300" s="14">
        <v>5.7</v>
      </c>
      <c r="F300" s="14">
        <v>33.5</v>
      </c>
      <c r="G300" s="15">
        <v>212</v>
      </c>
      <c r="H300" s="15">
        <v>8</v>
      </c>
      <c r="I300" s="15">
        <v>9</v>
      </c>
      <c r="J300" s="15">
        <v>42</v>
      </c>
      <c r="K300" s="14">
        <v>0.91</v>
      </c>
      <c r="L300" s="14">
        <v>7.0000000000000007E-2</v>
      </c>
      <c r="M300" s="14">
        <v>0</v>
      </c>
      <c r="N300" s="14">
        <v>0.03</v>
      </c>
    </row>
    <row r="301" spans="1:14" ht="12" customHeight="1" x14ac:dyDescent="0.25">
      <c r="A301" s="20">
        <v>338</v>
      </c>
      <c r="B301" s="21" t="s">
        <v>24</v>
      </c>
      <c r="C301" s="22" t="s">
        <v>25</v>
      </c>
      <c r="D301" s="23">
        <v>0.4</v>
      </c>
      <c r="E301" s="14">
        <v>0.4</v>
      </c>
      <c r="F301" s="14">
        <v>10.8</v>
      </c>
      <c r="G301" s="15">
        <v>49</v>
      </c>
      <c r="H301" s="15">
        <v>18</v>
      </c>
      <c r="I301" s="15">
        <v>10</v>
      </c>
      <c r="J301" s="15">
        <v>12</v>
      </c>
      <c r="K301" s="14">
        <v>2.4</v>
      </c>
      <c r="L301" s="14">
        <v>0</v>
      </c>
      <c r="M301" s="14">
        <v>11</v>
      </c>
      <c r="N301" s="14">
        <v>0</v>
      </c>
    </row>
    <row r="302" spans="1:14" ht="12" customHeight="1" x14ac:dyDescent="0.25">
      <c r="A302" s="20">
        <v>376</v>
      </c>
      <c r="B302" s="21" t="s">
        <v>26</v>
      </c>
      <c r="C302" s="22" t="s">
        <v>23</v>
      </c>
      <c r="D302" s="14">
        <v>0.2</v>
      </c>
      <c r="E302" s="14">
        <v>0.1</v>
      </c>
      <c r="F302" s="14">
        <v>5</v>
      </c>
      <c r="G302" s="15">
        <v>21</v>
      </c>
      <c r="H302" s="15">
        <v>5</v>
      </c>
      <c r="I302" s="15">
        <v>4</v>
      </c>
      <c r="J302" s="15">
        <v>8</v>
      </c>
      <c r="K302" s="14">
        <v>0.9</v>
      </c>
      <c r="L302" s="14">
        <v>0</v>
      </c>
      <c r="M302" s="14">
        <v>0.1</v>
      </c>
      <c r="N302" s="14">
        <v>0</v>
      </c>
    </row>
    <row r="303" spans="1:14" ht="12" customHeight="1" x14ac:dyDescent="0.25">
      <c r="A303" s="6"/>
      <c r="B303" s="25" t="s">
        <v>27</v>
      </c>
      <c r="C303" s="19" t="s">
        <v>83</v>
      </c>
      <c r="D303" s="14">
        <v>2</v>
      </c>
      <c r="E303" s="14">
        <v>0.5</v>
      </c>
      <c r="F303" s="14">
        <v>14.3</v>
      </c>
      <c r="G303" s="15">
        <v>70</v>
      </c>
      <c r="H303" s="15">
        <v>10</v>
      </c>
      <c r="I303" s="15">
        <v>0</v>
      </c>
      <c r="J303" s="15">
        <v>0</v>
      </c>
      <c r="K303" s="14">
        <v>0.5</v>
      </c>
      <c r="L303" s="14">
        <v>0.1</v>
      </c>
      <c r="M303" s="14">
        <v>0</v>
      </c>
      <c r="N303" s="14">
        <v>0</v>
      </c>
    </row>
    <row r="304" spans="1:14" ht="12" customHeight="1" x14ac:dyDescent="0.25">
      <c r="A304" s="6"/>
      <c r="B304" s="35" t="s">
        <v>29</v>
      </c>
      <c r="C304" s="27"/>
      <c r="D304" s="28">
        <f t="shared" ref="D304:N304" si="52">SUM(D298:D303)</f>
        <v>29.4</v>
      </c>
      <c r="E304" s="28">
        <f t="shared" si="52"/>
        <v>26.57</v>
      </c>
      <c r="F304" s="28">
        <f t="shared" si="52"/>
        <v>80.5</v>
      </c>
      <c r="G304" s="29">
        <f t="shared" si="52"/>
        <v>680</v>
      </c>
      <c r="H304" s="29">
        <f t="shared" si="52"/>
        <v>86</v>
      </c>
      <c r="I304" s="29">
        <f t="shared" si="52"/>
        <v>95</v>
      </c>
      <c r="J304" s="29">
        <f t="shared" si="52"/>
        <v>218</v>
      </c>
      <c r="K304" s="28">
        <f t="shared" si="52"/>
        <v>6.51</v>
      </c>
      <c r="L304" s="28">
        <f t="shared" si="52"/>
        <v>0.37</v>
      </c>
      <c r="M304" s="28">
        <f t="shared" si="52"/>
        <v>12.4</v>
      </c>
      <c r="N304" s="28">
        <f t="shared" si="52"/>
        <v>0.09</v>
      </c>
    </row>
    <row r="305" spans="1:224" ht="12" customHeight="1" x14ac:dyDescent="0.25">
      <c r="A305" s="6"/>
      <c r="B305" s="18" t="s">
        <v>49</v>
      </c>
      <c r="C305" s="19"/>
      <c r="D305" s="14"/>
      <c r="E305" s="14"/>
      <c r="F305" s="14"/>
      <c r="G305" s="15"/>
      <c r="H305" s="15"/>
      <c r="I305" s="15"/>
      <c r="J305" s="15"/>
      <c r="K305" s="14"/>
      <c r="L305" s="14"/>
      <c r="M305" s="14"/>
      <c r="N305" s="14"/>
    </row>
    <row r="306" spans="1:224" ht="12" customHeight="1" x14ac:dyDescent="0.25">
      <c r="A306" s="6" t="s">
        <v>132</v>
      </c>
      <c r="B306" s="21" t="s">
        <v>133</v>
      </c>
      <c r="C306" s="22" t="s">
        <v>134</v>
      </c>
      <c r="D306" s="23">
        <v>9.5</v>
      </c>
      <c r="E306" s="23">
        <v>0.8</v>
      </c>
      <c r="F306" s="23">
        <v>13.7</v>
      </c>
      <c r="G306" s="15">
        <v>100</v>
      </c>
      <c r="H306" s="15">
        <v>12</v>
      </c>
      <c r="I306" s="15">
        <v>23</v>
      </c>
      <c r="J306" s="15">
        <v>37</v>
      </c>
      <c r="K306" s="14">
        <v>0.79</v>
      </c>
      <c r="L306" s="14">
        <v>0.11</v>
      </c>
      <c r="M306" s="14">
        <v>0.66</v>
      </c>
      <c r="N306" s="14">
        <v>0.02</v>
      </c>
    </row>
    <row r="307" spans="1:224" ht="12" customHeight="1" x14ac:dyDescent="0.25">
      <c r="A307" s="20">
        <v>259</v>
      </c>
      <c r="B307" s="21" t="s">
        <v>172</v>
      </c>
      <c r="C307" s="22" t="s">
        <v>23</v>
      </c>
      <c r="D307" s="23">
        <v>12.4</v>
      </c>
      <c r="E307" s="23">
        <v>12.7</v>
      </c>
      <c r="F307" s="23">
        <v>18.7</v>
      </c>
      <c r="G307" s="24">
        <v>239</v>
      </c>
      <c r="H307" s="24">
        <v>23</v>
      </c>
      <c r="I307" s="24">
        <v>45</v>
      </c>
      <c r="J307" s="24">
        <v>93</v>
      </c>
      <c r="K307" s="23">
        <v>2.2999999999999998</v>
      </c>
      <c r="L307" s="23">
        <v>0.3</v>
      </c>
      <c r="M307" s="23">
        <v>8.1999999999999993</v>
      </c>
      <c r="N307" s="23">
        <v>0</v>
      </c>
    </row>
    <row r="308" spans="1:224" ht="12" customHeight="1" x14ac:dyDescent="0.25">
      <c r="A308" s="55">
        <v>376</v>
      </c>
      <c r="B308" s="21" t="s">
        <v>26</v>
      </c>
      <c r="C308" s="22" t="s">
        <v>23</v>
      </c>
      <c r="D308" s="56">
        <v>0.2</v>
      </c>
      <c r="E308" s="56">
        <v>0.1</v>
      </c>
      <c r="F308" s="56">
        <v>5</v>
      </c>
      <c r="G308" s="57">
        <v>21</v>
      </c>
      <c r="H308" s="57">
        <v>5</v>
      </c>
      <c r="I308" s="57">
        <v>4</v>
      </c>
      <c r="J308" s="57">
        <v>8</v>
      </c>
      <c r="K308" s="56">
        <v>0.9</v>
      </c>
      <c r="L308" s="56">
        <v>0</v>
      </c>
      <c r="M308" s="56">
        <v>0.1</v>
      </c>
      <c r="N308" s="56">
        <v>0</v>
      </c>
    </row>
    <row r="309" spans="1:224" ht="12" customHeight="1" x14ac:dyDescent="0.25">
      <c r="A309" s="6"/>
      <c r="B309" s="21" t="s">
        <v>56</v>
      </c>
      <c r="C309" s="22" t="s">
        <v>170</v>
      </c>
      <c r="D309" s="14">
        <v>1.3679999999999999</v>
      </c>
      <c r="E309" s="14">
        <v>0.22800000000000004</v>
      </c>
      <c r="F309" s="14">
        <v>8.2080000000000002</v>
      </c>
      <c r="G309" s="15">
        <v>40.28</v>
      </c>
      <c r="H309" s="15">
        <v>13.68</v>
      </c>
      <c r="I309" s="15">
        <v>0</v>
      </c>
      <c r="J309" s="15">
        <v>0</v>
      </c>
      <c r="K309" s="14">
        <v>0.74480000000000002</v>
      </c>
      <c r="L309" s="14">
        <v>6.8400000000000002E-2</v>
      </c>
      <c r="M309" s="14">
        <v>0</v>
      </c>
      <c r="N309" s="14">
        <v>0</v>
      </c>
    </row>
    <row r="310" spans="1:224" ht="12" customHeight="1" x14ac:dyDescent="0.25">
      <c r="A310" s="6"/>
      <c r="B310" s="35" t="s">
        <v>29</v>
      </c>
      <c r="C310" s="27"/>
      <c r="D310" s="28">
        <f t="shared" ref="D310:N310" si="53">SUM(D306:D309)</f>
        <v>23.467999999999996</v>
      </c>
      <c r="E310" s="28">
        <f t="shared" si="53"/>
        <v>13.827999999999999</v>
      </c>
      <c r="F310" s="28">
        <f t="shared" si="53"/>
        <v>45.607999999999997</v>
      </c>
      <c r="G310" s="44">
        <f t="shared" si="53"/>
        <v>400.28</v>
      </c>
      <c r="H310" s="29">
        <f t="shared" si="53"/>
        <v>53.68</v>
      </c>
      <c r="I310" s="29">
        <f t="shared" si="53"/>
        <v>72</v>
      </c>
      <c r="J310" s="29">
        <f t="shared" si="53"/>
        <v>138</v>
      </c>
      <c r="K310" s="28">
        <f t="shared" si="53"/>
        <v>4.7347999999999999</v>
      </c>
      <c r="L310" s="28">
        <f t="shared" si="53"/>
        <v>0.47839999999999999</v>
      </c>
      <c r="M310" s="28">
        <f t="shared" si="53"/>
        <v>8.9599999999999991</v>
      </c>
      <c r="N310" s="28">
        <f t="shared" si="53"/>
        <v>0.02</v>
      </c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</row>
    <row r="311" spans="1:224" ht="12" customHeight="1" x14ac:dyDescent="0.25">
      <c r="A311" s="6"/>
      <c r="B311" s="18" t="s">
        <v>37</v>
      </c>
      <c r="C311" s="27"/>
      <c r="D311" s="28"/>
      <c r="E311" s="28"/>
      <c r="F311" s="28"/>
      <c r="G311" s="44"/>
      <c r="H311" s="29"/>
      <c r="I311" s="29"/>
      <c r="J311" s="29"/>
      <c r="K311" s="28"/>
      <c r="L311" s="28"/>
      <c r="M311" s="28"/>
      <c r="N311" s="28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</row>
    <row r="312" spans="1:224" ht="12" customHeight="1" x14ac:dyDescent="0.25">
      <c r="A312" s="20" t="s">
        <v>38</v>
      </c>
      <c r="B312" s="21" t="s">
        <v>58</v>
      </c>
      <c r="C312" s="22" t="s">
        <v>40</v>
      </c>
      <c r="D312" s="23">
        <v>11.7</v>
      </c>
      <c r="E312" s="23">
        <v>7.5</v>
      </c>
      <c r="F312" s="23">
        <v>24.8</v>
      </c>
      <c r="G312" s="24">
        <v>213</v>
      </c>
      <c r="H312" s="24">
        <v>37</v>
      </c>
      <c r="I312" s="24">
        <v>33</v>
      </c>
      <c r="J312" s="24">
        <v>76</v>
      </c>
      <c r="K312" s="23">
        <v>0.96</v>
      </c>
      <c r="L312" s="23">
        <v>0.08</v>
      </c>
      <c r="M312" s="23">
        <v>1.2</v>
      </c>
      <c r="N312" s="23">
        <v>0.03</v>
      </c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</row>
    <row r="313" spans="1:224" ht="12" customHeight="1" x14ac:dyDescent="0.25">
      <c r="A313" s="20">
        <v>338</v>
      </c>
      <c r="B313" s="21" t="s">
        <v>24</v>
      </c>
      <c r="C313" s="22" t="s">
        <v>173</v>
      </c>
      <c r="D313" s="23">
        <v>0.38545454545454549</v>
      </c>
      <c r="E313" s="23">
        <v>0.38545454545454549</v>
      </c>
      <c r="F313" s="23">
        <v>10.407272727272728</v>
      </c>
      <c r="G313" s="24">
        <v>47.218181818181819</v>
      </c>
      <c r="H313" s="24">
        <v>17.345454545454544</v>
      </c>
      <c r="I313" s="24">
        <v>9.6363636363636367</v>
      </c>
      <c r="J313" s="24">
        <v>11.563636363636364</v>
      </c>
      <c r="K313" s="23">
        <v>2.3127272727272725</v>
      </c>
      <c r="L313" s="23">
        <v>2.8909090909090905E-2</v>
      </c>
      <c r="M313" s="23">
        <v>10.6</v>
      </c>
      <c r="N313" s="23">
        <v>0</v>
      </c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</row>
    <row r="314" spans="1:224" ht="12" customHeight="1" x14ac:dyDescent="0.25">
      <c r="A314" s="20">
        <v>376</v>
      </c>
      <c r="B314" s="40" t="s">
        <v>26</v>
      </c>
      <c r="C314" s="22" t="s">
        <v>23</v>
      </c>
      <c r="D314" s="23">
        <v>0.2</v>
      </c>
      <c r="E314" s="23">
        <v>0.1</v>
      </c>
      <c r="F314" s="23">
        <v>5</v>
      </c>
      <c r="G314" s="24">
        <v>21</v>
      </c>
      <c r="H314" s="24">
        <v>5</v>
      </c>
      <c r="I314" s="24">
        <v>4</v>
      </c>
      <c r="J314" s="24">
        <v>8</v>
      </c>
      <c r="K314" s="23">
        <v>0.9</v>
      </c>
      <c r="L314" s="23">
        <v>0</v>
      </c>
      <c r="M314" s="23">
        <v>0.1</v>
      </c>
      <c r="N314" s="23">
        <v>0</v>
      </c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</row>
    <row r="315" spans="1:224" ht="12" customHeight="1" x14ac:dyDescent="0.25">
      <c r="A315" s="6"/>
      <c r="B315" s="35" t="s">
        <v>29</v>
      </c>
      <c r="C315" s="27"/>
      <c r="D315" s="28">
        <f t="shared" ref="D315:N315" si="54">SUM(D312:D314)</f>
        <v>12.285454545454543</v>
      </c>
      <c r="E315" s="28">
        <f t="shared" si="54"/>
        <v>7.9854545454545454</v>
      </c>
      <c r="F315" s="28">
        <f t="shared" si="54"/>
        <v>40.207272727272731</v>
      </c>
      <c r="G315" s="29">
        <f t="shared" si="54"/>
        <v>281.21818181818185</v>
      </c>
      <c r="H315" s="29">
        <f t="shared" si="54"/>
        <v>59.345454545454544</v>
      </c>
      <c r="I315" s="29">
        <f t="shared" si="54"/>
        <v>46.63636363636364</v>
      </c>
      <c r="J315" s="29">
        <f t="shared" si="54"/>
        <v>95.563636363636363</v>
      </c>
      <c r="K315" s="28">
        <f t="shared" si="54"/>
        <v>4.1727272727272728</v>
      </c>
      <c r="L315" s="28">
        <f t="shared" si="54"/>
        <v>0.1089090909090909</v>
      </c>
      <c r="M315" s="28">
        <f t="shared" si="54"/>
        <v>11.899999999999999</v>
      </c>
      <c r="N315" s="28">
        <f t="shared" si="54"/>
        <v>0.03</v>
      </c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</row>
    <row r="316" spans="1:224" ht="12" customHeight="1" x14ac:dyDescent="0.25">
      <c r="A316" s="6"/>
      <c r="B316" s="43" t="s">
        <v>43</v>
      </c>
      <c r="C316" s="38"/>
      <c r="D316" s="38">
        <f t="shared" ref="D316:N316" si="55">D304+D310+D315</f>
        <v>65.153454545454537</v>
      </c>
      <c r="E316" s="38">
        <f t="shared" si="55"/>
        <v>48.383454545454541</v>
      </c>
      <c r="F316" s="38">
        <f t="shared" si="55"/>
        <v>166.31527272727274</v>
      </c>
      <c r="G316" s="39">
        <f t="shared" si="55"/>
        <v>1361.4981818181818</v>
      </c>
      <c r="H316" s="39">
        <f t="shared" si="55"/>
        <v>199.02545454545455</v>
      </c>
      <c r="I316" s="39">
        <f t="shared" si="55"/>
        <v>213.63636363636363</v>
      </c>
      <c r="J316" s="39">
        <f t="shared" si="55"/>
        <v>451.56363636363636</v>
      </c>
      <c r="K316" s="38">
        <f t="shared" si="55"/>
        <v>15.417527272727273</v>
      </c>
      <c r="L316" s="38">
        <f t="shared" si="55"/>
        <v>0.95730909090909089</v>
      </c>
      <c r="M316" s="38">
        <f t="shared" si="55"/>
        <v>33.26</v>
      </c>
      <c r="N316" s="38">
        <f t="shared" si="55"/>
        <v>0.14000000000000001</v>
      </c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</row>
    <row r="317" spans="1:224" ht="12" customHeight="1" x14ac:dyDescent="0.25">
      <c r="A317" s="6"/>
      <c r="B317" s="17" t="s">
        <v>78</v>
      </c>
      <c r="C317" s="19"/>
      <c r="D317" s="14"/>
      <c r="E317" s="14"/>
      <c r="F317" s="14"/>
      <c r="G317" s="15"/>
      <c r="H317" s="15"/>
      <c r="I317" s="15"/>
      <c r="J317" s="15"/>
      <c r="K317" s="14"/>
      <c r="L317" s="14"/>
      <c r="M317" s="14"/>
      <c r="N317" s="14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</row>
    <row r="318" spans="1:224" ht="12" customHeight="1" x14ac:dyDescent="0.25">
      <c r="A318" s="6"/>
      <c r="B318" s="18" t="s">
        <v>19</v>
      </c>
      <c r="C318" s="19"/>
      <c r="D318" s="14"/>
      <c r="E318" s="14"/>
      <c r="F318" s="14"/>
      <c r="G318" s="15"/>
      <c r="H318" s="15"/>
      <c r="I318" s="15"/>
      <c r="J318" s="15"/>
      <c r="K318" s="14"/>
      <c r="L318" s="14"/>
      <c r="M318" s="14"/>
      <c r="N318" s="14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</row>
    <row r="319" spans="1:224" ht="12" customHeight="1" x14ac:dyDescent="0.25">
      <c r="A319" s="20">
        <v>278</v>
      </c>
      <c r="B319" s="21" t="s">
        <v>112</v>
      </c>
      <c r="C319" s="22" t="s">
        <v>69</v>
      </c>
      <c r="D319" s="23">
        <v>13.8</v>
      </c>
      <c r="E319" s="23">
        <v>16.600000000000001</v>
      </c>
      <c r="F319" s="23">
        <v>15</v>
      </c>
      <c r="G319" s="24">
        <v>264</v>
      </c>
      <c r="H319" s="24">
        <v>31</v>
      </c>
      <c r="I319" s="24">
        <v>13</v>
      </c>
      <c r="J319" s="24">
        <v>72</v>
      </c>
      <c r="K319" s="45">
        <v>0.1</v>
      </c>
      <c r="L319" s="45">
        <v>0.17</v>
      </c>
      <c r="M319" s="45">
        <v>0.26</v>
      </c>
      <c r="N319" s="45">
        <v>0.04</v>
      </c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</row>
    <row r="320" spans="1:224" ht="12" customHeight="1" x14ac:dyDescent="0.25">
      <c r="A320" s="6">
        <v>302</v>
      </c>
      <c r="B320" s="21" t="s">
        <v>81</v>
      </c>
      <c r="C320" s="41">
        <v>180</v>
      </c>
      <c r="D320" s="14">
        <v>10.199999999999999</v>
      </c>
      <c r="E320" s="14">
        <v>8.8000000000000007</v>
      </c>
      <c r="F320" s="14">
        <v>44.1</v>
      </c>
      <c r="G320" s="15">
        <v>296</v>
      </c>
      <c r="H320" s="15">
        <v>18</v>
      </c>
      <c r="I320" s="15">
        <v>161</v>
      </c>
      <c r="J320" s="15">
        <v>242</v>
      </c>
      <c r="K320" s="14">
        <v>5.4</v>
      </c>
      <c r="L320" s="14">
        <v>0.25</v>
      </c>
      <c r="M320" s="14">
        <v>0</v>
      </c>
      <c r="N320" s="14">
        <v>0.03</v>
      </c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</row>
    <row r="321" spans="1:224" ht="12" customHeight="1" x14ac:dyDescent="0.25">
      <c r="A321" s="20">
        <v>382</v>
      </c>
      <c r="B321" s="21" t="s">
        <v>174</v>
      </c>
      <c r="C321" s="22" t="s">
        <v>23</v>
      </c>
      <c r="D321" s="14">
        <v>3.6</v>
      </c>
      <c r="E321" s="14">
        <v>3</v>
      </c>
      <c r="F321" s="14">
        <v>20.8</v>
      </c>
      <c r="G321" s="15">
        <v>124</v>
      </c>
      <c r="H321" s="15">
        <v>124</v>
      </c>
      <c r="I321" s="15">
        <v>27</v>
      </c>
      <c r="J321" s="15">
        <v>109</v>
      </c>
      <c r="K321" s="14">
        <v>0.8</v>
      </c>
      <c r="L321" s="14">
        <v>0</v>
      </c>
      <c r="M321" s="14">
        <v>1.3</v>
      </c>
      <c r="N321" s="14">
        <v>0</v>
      </c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</row>
    <row r="322" spans="1:224" ht="12" customHeight="1" x14ac:dyDescent="0.25">
      <c r="A322" s="6"/>
      <c r="B322" s="25" t="s">
        <v>27</v>
      </c>
      <c r="C322" s="19" t="s">
        <v>102</v>
      </c>
      <c r="D322" s="14">
        <v>3.6</v>
      </c>
      <c r="E322" s="14">
        <v>0.9</v>
      </c>
      <c r="F322" s="14">
        <v>25.74</v>
      </c>
      <c r="G322" s="15">
        <v>126</v>
      </c>
      <c r="H322" s="15">
        <v>18</v>
      </c>
      <c r="I322" s="15">
        <v>0</v>
      </c>
      <c r="J322" s="15">
        <v>0</v>
      </c>
      <c r="K322" s="14">
        <v>0.9</v>
      </c>
      <c r="L322" s="14">
        <v>0.14400000000000002</v>
      </c>
      <c r="M322" s="14">
        <v>0</v>
      </c>
      <c r="N322" s="14">
        <v>0</v>
      </c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</row>
    <row r="323" spans="1:224" ht="12" customHeight="1" x14ac:dyDescent="0.25">
      <c r="A323" s="6"/>
      <c r="B323" s="35" t="s">
        <v>29</v>
      </c>
      <c r="C323" s="27"/>
      <c r="D323" s="28">
        <f>SUM(D319:D322)</f>
        <v>31.200000000000003</v>
      </c>
      <c r="E323" s="28">
        <f t="shared" ref="E323:N323" si="56">SUM(E319:E322)</f>
        <v>29.3</v>
      </c>
      <c r="F323" s="28">
        <f t="shared" si="56"/>
        <v>105.64</v>
      </c>
      <c r="G323" s="29">
        <f t="shared" si="56"/>
        <v>810</v>
      </c>
      <c r="H323" s="29">
        <f t="shared" si="56"/>
        <v>191</v>
      </c>
      <c r="I323" s="29">
        <f t="shared" si="56"/>
        <v>201</v>
      </c>
      <c r="J323" s="29">
        <f t="shared" si="56"/>
        <v>423</v>
      </c>
      <c r="K323" s="28">
        <f t="shared" si="56"/>
        <v>7.2</v>
      </c>
      <c r="L323" s="28">
        <f t="shared" si="56"/>
        <v>0.56400000000000006</v>
      </c>
      <c r="M323" s="28">
        <f t="shared" si="56"/>
        <v>1.56</v>
      </c>
      <c r="N323" s="28">
        <f t="shared" si="56"/>
        <v>7.0000000000000007E-2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</row>
    <row r="324" spans="1:224" ht="12" customHeight="1" x14ac:dyDescent="0.25">
      <c r="A324" s="6"/>
      <c r="B324" s="18" t="s">
        <v>49</v>
      </c>
      <c r="C324" s="19"/>
      <c r="D324" s="14"/>
      <c r="E324" s="14"/>
      <c r="F324" s="14"/>
      <c r="G324" s="15"/>
      <c r="H324" s="15"/>
      <c r="I324" s="15"/>
      <c r="J324" s="15"/>
      <c r="K324" s="14"/>
      <c r="L324" s="14"/>
      <c r="M324" s="14"/>
      <c r="N324" s="14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</row>
    <row r="325" spans="1:224" ht="12" customHeight="1" x14ac:dyDescent="0.25">
      <c r="A325" s="6">
        <v>103</v>
      </c>
      <c r="B325" s="30" t="s">
        <v>175</v>
      </c>
      <c r="C325" s="22" t="s">
        <v>176</v>
      </c>
      <c r="D325" s="14">
        <v>7</v>
      </c>
      <c r="E325" s="14">
        <v>5.5</v>
      </c>
      <c r="F325" s="14">
        <v>21</v>
      </c>
      <c r="G325" s="15">
        <v>162</v>
      </c>
      <c r="H325" s="15">
        <v>17</v>
      </c>
      <c r="I325" s="15">
        <v>25</v>
      </c>
      <c r="J325" s="15">
        <v>87</v>
      </c>
      <c r="K325" s="14">
        <v>1.2</v>
      </c>
      <c r="L325" s="14">
        <v>0.3</v>
      </c>
      <c r="M325" s="14">
        <v>8.6</v>
      </c>
      <c r="N325" s="14">
        <v>4.0000000000000001E-3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</row>
    <row r="326" spans="1:224" ht="12" customHeight="1" x14ac:dyDescent="0.25">
      <c r="A326" s="20" t="s">
        <v>106</v>
      </c>
      <c r="B326" s="36" t="s">
        <v>177</v>
      </c>
      <c r="C326" s="22" t="s">
        <v>40</v>
      </c>
      <c r="D326" s="23">
        <v>16.3</v>
      </c>
      <c r="E326" s="23">
        <v>7.8</v>
      </c>
      <c r="F326" s="23">
        <v>3</v>
      </c>
      <c r="G326" s="24">
        <v>156</v>
      </c>
      <c r="H326" s="24">
        <v>141</v>
      </c>
      <c r="I326" s="24">
        <v>62</v>
      </c>
      <c r="J326" s="24">
        <v>191</v>
      </c>
      <c r="K326" s="23">
        <v>1</v>
      </c>
      <c r="L326" s="23">
        <v>0.01</v>
      </c>
      <c r="M326" s="23">
        <v>0.2</v>
      </c>
      <c r="N326" s="23">
        <v>3.3</v>
      </c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</row>
    <row r="327" spans="1:224" ht="12" customHeight="1" x14ac:dyDescent="0.25">
      <c r="A327" s="20">
        <v>304</v>
      </c>
      <c r="B327" s="31" t="s">
        <v>178</v>
      </c>
      <c r="C327" s="44">
        <v>180</v>
      </c>
      <c r="D327" s="23">
        <v>4.4000000000000004</v>
      </c>
      <c r="E327" s="23">
        <v>7.5</v>
      </c>
      <c r="F327" s="23">
        <v>33.700000000000003</v>
      </c>
      <c r="G327" s="24">
        <v>220</v>
      </c>
      <c r="H327" s="24">
        <v>2</v>
      </c>
      <c r="I327" s="24">
        <v>23</v>
      </c>
      <c r="J327" s="24">
        <v>73</v>
      </c>
      <c r="K327" s="45">
        <v>0.62</v>
      </c>
      <c r="L327" s="45">
        <v>0.03</v>
      </c>
      <c r="M327" s="45">
        <v>0</v>
      </c>
      <c r="N327" s="45">
        <v>0.04</v>
      </c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</row>
    <row r="328" spans="1:224" ht="12" customHeight="1" x14ac:dyDescent="0.25">
      <c r="A328" s="20" t="s">
        <v>85</v>
      </c>
      <c r="B328" s="21" t="s">
        <v>117</v>
      </c>
      <c r="C328" s="22" t="s">
        <v>23</v>
      </c>
      <c r="D328" s="14">
        <v>0</v>
      </c>
      <c r="E328" s="14">
        <v>0</v>
      </c>
      <c r="F328" s="14">
        <v>28</v>
      </c>
      <c r="G328" s="15">
        <v>112</v>
      </c>
      <c r="H328" s="15">
        <v>3</v>
      </c>
      <c r="I328" s="15">
        <v>0</v>
      </c>
      <c r="J328" s="15">
        <v>6</v>
      </c>
      <c r="K328" s="14">
        <v>0</v>
      </c>
      <c r="L328" s="14">
        <v>0</v>
      </c>
      <c r="M328" s="14">
        <v>7.6</v>
      </c>
      <c r="N328" s="14">
        <v>0</v>
      </c>
    </row>
    <row r="329" spans="1:224" ht="12" customHeight="1" x14ac:dyDescent="0.25">
      <c r="A329" s="6"/>
      <c r="B329" s="25" t="s">
        <v>35</v>
      </c>
      <c r="C329" s="19" t="s">
        <v>179</v>
      </c>
      <c r="D329" s="14">
        <v>4.5199999999999996</v>
      </c>
      <c r="E329" s="14">
        <v>0.98000000000000009</v>
      </c>
      <c r="F329" s="14">
        <v>30.248000000000001</v>
      </c>
      <c r="G329" s="15">
        <v>148.19999999999999</v>
      </c>
      <c r="H329" s="15">
        <v>31.6</v>
      </c>
      <c r="I329" s="15">
        <v>0</v>
      </c>
      <c r="J329" s="15">
        <v>0</v>
      </c>
      <c r="K329" s="14">
        <v>1.6600000000000001</v>
      </c>
      <c r="L329" s="14">
        <v>0.19880000000000003</v>
      </c>
      <c r="M329" s="14">
        <v>0</v>
      </c>
      <c r="N329" s="14">
        <v>0</v>
      </c>
    </row>
    <row r="330" spans="1:224" ht="12" customHeight="1" x14ac:dyDescent="0.25">
      <c r="A330" s="6"/>
      <c r="B330" s="35" t="s">
        <v>29</v>
      </c>
      <c r="C330" s="27"/>
      <c r="D330" s="28">
        <f t="shared" ref="D330:N330" si="57">SUM(D325:D329)</f>
        <v>32.22</v>
      </c>
      <c r="E330" s="28">
        <f t="shared" si="57"/>
        <v>21.78</v>
      </c>
      <c r="F330" s="28">
        <f t="shared" si="57"/>
        <v>115.94800000000001</v>
      </c>
      <c r="G330" s="29">
        <f t="shared" si="57"/>
        <v>798.2</v>
      </c>
      <c r="H330" s="29">
        <f t="shared" si="57"/>
        <v>194.6</v>
      </c>
      <c r="I330" s="29">
        <f t="shared" si="57"/>
        <v>110</v>
      </c>
      <c r="J330" s="29">
        <f t="shared" si="57"/>
        <v>357</v>
      </c>
      <c r="K330" s="28">
        <f t="shared" si="57"/>
        <v>4.4800000000000004</v>
      </c>
      <c r="L330" s="28">
        <f t="shared" si="57"/>
        <v>0.53879999999999995</v>
      </c>
      <c r="M330" s="28">
        <f t="shared" si="57"/>
        <v>16.399999999999999</v>
      </c>
      <c r="N330" s="28">
        <f t="shared" si="57"/>
        <v>3.3439999999999999</v>
      </c>
    </row>
    <row r="331" spans="1:224" ht="12" customHeight="1" x14ac:dyDescent="0.25">
      <c r="A331" s="6"/>
      <c r="B331" s="18" t="s">
        <v>37</v>
      </c>
      <c r="C331" s="19"/>
      <c r="D331" s="14"/>
      <c r="E331" s="14"/>
      <c r="F331" s="14"/>
      <c r="G331" s="15"/>
      <c r="H331" s="15"/>
      <c r="I331" s="15"/>
      <c r="J331" s="15"/>
      <c r="K331" s="14"/>
      <c r="L331" s="14"/>
      <c r="M331" s="14"/>
      <c r="N331" s="14"/>
    </row>
    <row r="332" spans="1:224" ht="12" customHeight="1" x14ac:dyDescent="0.25">
      <c r="A332" s="20" t="s">
        <v>38</v>
      </c>
      <c r="B332" s="21" t="s">
        <v>151</v>
      </c>
      <c r="C332" s="22" t="s">
        <v>40</v>
      </c>
      <c r="D332" s="23">
        <v>12.1</v>
      </c>
      <c r="E332" s="23">
        <v>13.3</v>
      </c>
      <c r="F332" s="23">
        <v>27.1</v>
      </c>
      <c r="G332" s="24">
        <v>277</v>
      </c>
      <c r="H332" s="24">
        <v>29</v>
      </c>
      <c r="I332" s="24">
        <v>21</v>
      </c>
      <c r="J332" s="24">
        <v>124</v>
      </c>
      <c r="K332" s="23">
        <v>1.24</v>
      </c>
      <c r="L332" s="23">
        <v>0.17</v>
      </c>
      <c r="M332" s="23">
        <v>0.05</v>
      </c>
      <c r="N332" s="23">
        <v>0.01</v>
      </c>
    </row>
    <row r="333" spans="1:224" ht="12" customHeight="1" x14ac:dyDescent="0.25">
      <c r="A333" s="20">
        <v>376</v>
      </c>
      <c r="B333" s="40" t="s">
        <v>26</v>
      </c>
      <c r="C333" s="22" t="s">
        <v>23</v>
      </c>
      <c r="D333" s="23">
        <v>0.2</v>
      </c>
      <c r="E333" s="23">
        <v>0.1</v>
      </c>
      <c r="F333" s="23">
        <v>5</v>
      </c>
      <c r="G333" s="24">
        <v>21</v>
      </c>
      <c r="H333" s="24">
        <v>5</v>
      </c>
      <c r="I333" s="24">
        <v>4</v>
      </c>
      <c r="J333" s="24">
        <v>8</v>
      </c>
      <c r="K333" s="23">
        <v>0.9</v>
      </c>
      <c r="L333" s="23">
        <v>0</v>
      </c>
      <c r="M333" s="23">
        <v>0.1</v>
      </c>
      <c r="N333" s="23">
        <v>0</v>
      </c>
    </row>
    <row r="334" spans="1:224" ht="12" customHeight="1" x14ac:dyDescent="0.25">
      <c r="A334" s="6"/>
      <c r="B334" s="35" t="s">
        <v>29</v>
      </c>
      <c r="C334" s="27"/>
      <c r="D334" s="28">
        <f t="shared" ref="D334:N334" si="58">SUM(D332:D333)</f>
        <v>12.299999999999999</v>
      </c>
      <c r="E334" s="28">
        <f t="shared" si="58"/>
        <v>13.4</v>
      </c>
      <c r="F334" s="28">
        <f t="shared" si="58"/>
        <v>32.1</v>
      </c>
      <c r="G334" s="29">
        <f t="shared" si="58"/>
        <v>298</v>
      </c>
      <c r="H334" s="29">
        <f t="shared" si="58"/>
        <v>34</v>
      </c>
      <c r="I334" s="29">
        <f t="shared" si="58"/>
        <v>25</v>
      </c>
      <c r="J334" s="29">
        <f t="shared" si="58"/>
        <v>132</v>
      </c>
      <c r="K334" s="28">
        <f t="shared" si="58"/>
        <v>2.14</v>
      </c>
      <c r="L334" s="28">
        <f t="shared" si="58"/>
        <v>0.17</v>
      </c>
      <c r="M334" s="28">
        <f t="shared" si="58"/>
        <v>0.15000000000000002</v>
      </c>
      <c r="N334" s="28">
        <f t="shared" si="58"/>
        <v>0.01</v>
      </c>
    </row>
    <row r="335" spans="1:224" ht="12" customHeight="1" x14ac:dyDescent="0.25">
      <c r="A335" s="6"/>
      <c r="B335" s="43" t="s">
        <v>43</v>
      </c>
      <c r="C335" s="38"/>
      <c r="D335" s="38">
        <f t="shared" ref="D335:N335" si="59">D323+D330+D334</f>
        <v>75.72</v>
      </c>
      <c r="E335" s="38">
        <f t="shared" si="59"/>
        <v>64.48</v>
      </c>
      <c r="F335" s="38">
        <f t="shared" si="59"/>
        <v>253.68800000000002</v>
      </c>
      <c r="G335" s="39">
        <f t="shared" si="59"/>
        <v>1906.2</v>
      </c>
      <c r="H335" s="39">
        <f t="shared" si="59"/>
        <v>419.6</v>
      </c>
      <c r="I335" s="39">
        <f t="shared" si="59"/>
        <v>336</v>
      </c>
      <c r="J335" s="39">
        <f t="shared" si="59"/>
        <v>912</v>
      </c>
      <c r="K335" s="38">
        <f t="shared" si="59"/>
        <v>13.82</v>
      </c>
      <c r="L335" s="38">
        <f t="shared" si="59"/>
        <v>1.2727999999999999</v>
      </c>
      <c r="M335" s="38">
        <f t="shared" si="59"/>
        <v>18.109999999999996</v>
      </c>
      <c r="N335" s="38">
        <f t="shared" si="59"/>
        <v>3.4239999999999995</v>
      </c>
    </row>
    <row r="336" spans="1:224" ht="12" customHeight="1" x14ac:dyDescent="0.25">
      <c r="A336" s="6"/>
      <c r="B336" s="17" t="s">
        <v>96</v>
      </c>
      <c r="C336" s="19"/>
      <c r="D336" s="14"/>
      <c r="E336" s="14"/>
      <c r="F336" s="14"/>
      <c r="G336" s="15"/>
      <c r="H336" s="15"/>
      <c r="I336" s="15"/>
      <c r="J336" s="15"/>
      <c r="K336" s="14"/>
      <c r="L336" s="14"/>
      <c r="M336" s="14"/>
      <c r="N336" s="14"/>
    </row>
    <row r="337" spans="1:225" ht="12" customHeight="1" x14ac:dyDescent="0.25">
      <c r="A337" s="6"/>
      <c r="B337" s="18" t="s">
        <v>19</v>
      </c>
      <c r="C337" s="19"/>
      <c r="D337" s="14"/>
      <c r="E337" s="14"/>
      <c r="F337" s="14"/>
      <c r="G337" s="15"/>
      <c r="H337" s="15"/>
      <c r="I337" s="15"/>
      <c r="J337" s="15"/>
      <c r="K337" s="14"/>
      <c r="L337" s="14"/>
      <c r="M337" s="14"/>
      <c r="N337" s="14"/>
    </row>
    <row r="338" spans="1:225" ht="12" customHeight="1" x14ac:dyDescent="0.25">
      <c r="A338" s="20">
        <v>14</v>
      </c>
      <c r="B338" s="21" t="s">
        <v>20</v>
      </c>
      <c r="C338" s="22" t="s">
        <v>21</v>
      </c>
      <c r="D338" s="23">
        <v>0.1</v>
      </c>
      <c r="E338" s="23">
        <v>6.2</v>
      </c>
      <c r="F338" s="23">
        <v>2.2000000000000002</v>
      </c>
      <c r="G338" s="24">
        <v>65</v>
      </c>
      <c r="H338" s="24">
        <v>0</v>
      </c>
      <c r="I338" s="24">
        <v>0</v>
      </c>
      <c r="J338" s="24">
        <v>0</v>
      </c>
      <c r="K338" s="23">
        <v>0</v>
      </c>
      <c r="L338" s="23">
        <v>0</v>
      </c>
      <c r="M338" s="23">
        <v>0</v>
      </c>
      <c r="N338" s="23">
        <v>0</v>
      </c>
    </row>
    <row r="339" spans="1:225" ht="12" customHeight="1" x14ac:dyDescent="0.25">
      <c r="A339" s="20">
        <v>271</v>
      </c>
      <c r="B339" s="21" t="s">
        <v>180</v>
      </c>
      <c r="C339" s="22" t="s">
        <v>40</v>
      </c>
      <c r="D339" s="23">
        <v>16.5</v>
      </c>
      <c r="E339" s="23">
        <v>17.100000000000001</v>
      </c>
      <c r="F339" s="23">
        <v>9.3000000000000007</v>
      </c>
      <c r="G339" s="24">
        <v>257</v>
      </c>
      <c r="H339" s="24">
        <v>32</v>
      </c>
      <c r="I339" s="24">
        <v>15.8</v>
      </c>
      <c r="J339" s="24">
        <v>107</v>
      </c>
      <c r="K339" s="23">
        <v>1.2</v>
      </c>
      <c r="L339" s="23">
        <v>0.2</v>
      </c>
      <c r="M339" s="23">
        <v>0.2</v>
      </c>
      <c r="N339" s="23">
        <v>0.03</v>
      </c>
    </row>
    <row r="340" spans="1:225" ht="12" customHeight="1" x14ac:dyDescent="0.25">
      <c r="A340" s="20">
        <v>309</v>
      </c>
      <c r="B340" s="21" t="s">
        <v>53</v>
      </c>
      <c r="C340" s="22" t="s">
        <v>137</v>
      </c>
      <c r="D340" s="23">
        <v>6.5</v>
      </c>
      <c r="E340" s="23">
        <v>5.7</v>
      </c>
      <c r="F340" s="23">
        <v>33.5</v>
      </c>
      <c r="G340" s="24">
        <v>212</v>
      </c>
      <c r="H340" s="24">
        <v>8</v>
      </c>
      <c r="I340" s="24">
        <v>9</v>
      </c>
      <c r="J340" s="24">
        <v>42</v>
      </c>
      <c r="K340" s="45">
        <v>0.91</v>
      </c>
      <c r="L340" s="45">
        <v>7.0000000000000007E-2</v>
      </c>
      <c r="M340" s="45">
        <v>0</v>
      </c>
      <c r="N340" s="45">
        <v>0.03</v>
      </c>
      <c r="HQ340" s="1"/>
    </row>
    <row r="341" spans="1:225" ht="12" customHeight="1" x14ac:dyDescent="0.25">
      <c r="A341" s="20">
        <v>377</v>
      </c>
      <c r="B341" s="21" t="s">
        <v>41</v>
      </c>
      <c r="C341" s="22" t="s">
        <v>42</v>
      </c>
      <c r="D341" s="14">
        <v>0.3</v>
      </c>
      <c r="E341" s="14">
        <v>0.1</v>
      </c>
      <c r="F341" s="14">
        <v>5.2</v>
      </c>
      <c r="G341" s="15">
        <v>23</v>
      </c>
      <c r="H341" s="15">
        <v>8</v>
      </c>
      <c r="I341" s="15">
        <v>5</v>
      </c>
      <c r="J341" s="15">
        <v>10</v>
      </c>
      <c r="K341" s="14">
        <v>0.88</v>
      </c>
      <c r="L341" s="14">
        <v>0</v>
      </c>
      <c r="M341" s="14">
        <v>2.9</v>
      </c>
      <c r="N341" s="14">
        <v>0</v>
      </c>
    </row>
    <row r="342" spans="1:225" ht="12" customHeight="1" x14ac:dyDescent="0.25">
      <c r="A342" s="6"/>
      <c r="B342" s="25" t="s">
        <v>27</v>
      </c>
      <c r="C342" s="19" t="s">
        <v>102</v>
      </c>
      <c r="D342" s="14">
        <v>3.6</v>
      </c>
      <c r="E342" s="14">
        <v>0.9</v>
      </c>
      <c r="F342" s="14">
        <v>25.74</v>
      </c>
      <c r="G342" s="15">
        <v>126</v>
      </c>
      <c r="H342" s="15">
        <v>18</v>
      </c>
      <c r="I342" s="15">
        <v>0</v>
      </c>
      <c r="J342" s="15">
        <v>0</v>
      </c>
      <c r="K342" s="14">
        <v>0.9</v>
      </c>
      <c r="L342" s="14">
        <v>0.14400000000000002</v>
      </c>
      <c r="M342" s="14">
        <v>0</v>
      </c>
      <c r="N342" s="14">
        <v>0</v>
      </c>
    </row>
    <row r="343" spans="1:225" ht="12" customHeight="1" x14ac:dyDescent="0.25">
      <c r="A343" s="6"/>
      <c r="B343" s="35" t="s">
        <v>29</v>
      </c>
      <c r="C343" s="27"/>
      <c r="D343" s="28">
        <f t="shared" ref="D343:N343" si="60">SUM(D338:D342)</f>
        <v>27.000000000000004</v>
      </c>
      <c r="E343" s="28">
        <f t="shared" si="60"/>
        <v>30</v>
      </c>
      <c r="F343" s="28">
        <f t="shared" si="60"/>
        <v>75.94</v>
      </c>
      <c r="G343" s="29">
        <f t="shared" si="60"/>
        <v>683</v>
      </c>
      <c r="H343" s="29">
        <f t="shared" si="60"/>
        <v>66</v>
      </c>
      <c r="I343" s="29">
        <f t="shared" si="60"/>
        <v>29.8</v>
      </c>
      <c r="J343" s="29">
        <f t="shared" si="60"/>
        <v>159</v>
      </c>
      <c r="K343" s="28">
        <f t="shared" si="60"/>
        <v>3.8899999999999997</v>
      </c>
      <c r="L343" s="28">
        <f t="shared" si="60"/>
        <v>0.41400000000000003</v>
      </c>
      <c r="M343" s="28">
        <f t="shared" si="60"/>
        <v>3.1</v>
      </c>
      <c r="N343" s="28">
        <f t="shared" si="60"/>
        <v>0.06</v>
      </c>
    </row>
    <row r="344" spans="1:225" ht="12" customHeight="1" x14ac:dyDescent="0.25">
      <c r="A344" s="6"/>
      <c r="B344" s="18" t="s">
        <v>30</v>
      </c>
      <c r="C344" s="19"/>
      <c r="D344" s="14"/>
      <c r="E344" s="14"/>
      <c r="F344" s="14"/>
      <c r="G344" s="15"/>
      <c r="H344" s="15"/>
      <c r="I344" s="15"/>
      <c r="J344" s="15"/>
      <c r="K344" s="14"/>
      <c r="L344" s="14"/>
      <c r="M344" s="14"/>
      <c r="N344" s="14"/>
    </row>
    <row r="345" spans="1:225" ht="12" customHeight="1" x14ac:dyDescent="0.25">
      <c r="A345" s="20">
        <v>157</v>
      </c>
      <c r="B345" s="30" t="s">
        <v>50</v>
      </c>
      <c r="C345" s="22" t="s">
        <v>51</v>
      </c>
      <c r="D345" s="23">
        <v>6.8</v>
      </c>
      <c r="E345" s="23">
        <v>6.2</v>
      </c>
      <c r="F345" s="23">
        <v>7</v>
      </c>
      <c r="G345" s="24">
        <v>112</v>
      </c>
      <c r="H345" s="24">
        <v>20</v>
      </c>
      <c r="I345" s="24">
        <v>32</v>
      </c>
      <c r="J345" s="24">
        <v>99</v>
      </c>
      <c r="K345" s="23">
        <v>1.2</v>
      </c>
      <c r="L345" s="23">
        <v>0.1</v>
      </c>
      <c r="M345" s="23">
        <v>5.3</v>
      </c>
      <c r="N345" s="23">
        <v>0</v>
      </c>
    </row>
    <row r="346" spans="1:225" ht="12" customHeight="1" x14ac:dyDescent="0.25">
      <c r="A346" s="20">
        <v>284</v>
      </c>
      <c r="B346" s="31" t="s">
        <v>181</v>
      </c>
      <c r="C346" s="22" t="s">
        <v>23</v>
      </c>
      <c r="D346" s="14">
        <v>14.6</v>
      </c>
      <c r="E346" s="14">
        <v>12.2</v>
      </c>
      <c r="F346" s="14">
        <v>21</v>
      </c>
      <c r="G346" s="15">
        <v>252</v>
      </c>
      <c r="H346" s="15">
        <v>19</v>
      </c>
      <c r="I346" s="15">
        <v>44</v>
      </c>
      <c r="J346" s="15">
        <v>143</v>
      </c>
      <c r="K346" s="14">
        <v>1.8</v>
      </c>
      <c r="L346" s="14">
        <v>0.17</v>
      </c>
      <c r="M346" s="14">
        <v>4.3</v>
      </c>
      <c r="N346" s="14">
        <v>0</v>
      </c>
    </row>
    <row r="347" spans="1:225" ht="12" customHeight="1" x14ac:dyDescent="0.25">
      <c r="A347" s="20">
        <v>376</v>
      </c>
      <c r="B347" s="21" t="s">
        <v>26</v>
      </c>
      <c r="C347" s="22" t="s">
        <v>23</v>
      </c>
      <c r="D347" s="14">
        <v>0.2</v>
      </c>
      <c r="E347" s="14">
        <v>0.1</v>
      </c>
      <c r="F347" s="14">
        <v>5</v>
      </c>
      <c r="G347" s="15">
        <v>21</v>
      </c>
      <c r="H347" s="15">
        <v>5</v>
      </c>
      <c r="I347" s="15">
        <v>4</v>
      </c>
      <c r="J347" s="15">
        <v>8</v>
      </c>
      <c r="K347" s="14">
        <v>0.9</v>
      </c>
      <c r="L347" s="14">
        <v>0</v>
      </c>
      <c r="M347" s="14">
        <v>0.1</v>
      </c>
      <c r="N347" s="14">
        <v>0</v>
      </c>
    </row>
    <row r="348" spans="1:225" ht="12" customHeight="1" x14ac:dyDescent="0.25">
      <c r="A348" s="6"/>
      <c r="B348" s="25" t="s">
        <v>35</v>
      </c>
      <c r="C348" s="19" t="s">
        <v>144</v>
      </c>
      <c r="D348" s="14">
        <v>4.16</v>
      </c>
      <c r="E348" s="14">
        <v>0.8600000000000001</v>
      </c>
      <c r="F348" s="14">
        <v>27.26</v>
      </c>
      <c r="G348" s="15">
        <v>133.6</v>
      </c>
      <c r="H348" s="15">
        <v>31.6</v>
      </c>
      <c r="I348" s="15">
        <v>0</v>
      </c>
      <c r="J348" s="15">
        <v>0</v>
      </c>
      <c r="K348" s="14">
        <v>1.6759999999999999</v>
      </c>
      <c r="L348" s="14">
        <v>0.188</v>
      </c>
      <c r="M348" s="14">
        <v>0</v>
      </c>
      <c r="N348" s="14">
        <v>0</v>
      </c>
    </row>
    <row r="349" spans="1:225" ht="12" customHeight="1" x14ac:dyDescent="0.25">
      <c r="A349" s="20"/>
      <c r="B349" s="26" t="s">
        <v>29</v>
      </c>
      <c r="C349" s="27"/>
      <c r="D349" s="48">
        <f t="shared" ref="D349:N349" si="61">SUM(D345:D348)</f>
        <v>25.759999999999998</v>
      </c>
      <c r="E349" s="48">
        <f t="shared" si="61"/>
        <v>19.36</v>
      </c>
      <c r="F349" s="48">
        <f t="shared" si="61"/>
        <v>60.260000000000005</v>
      </c>
      <c r="G349" s="44">
        <f t="shared" si="61"/>
        <v>518.6</v>
      </c>
      <c r="H349" s="44">
        <f t="shared" si="61"/>
        <v>75.599999999999994</v>
      </c>
      <c r="I349" s="44">
        <f t="shared" si="61"/>
        <v>80</v>
      </c>
      <c r="J349" s="44">
        <f t="shared" si="61"/>
        <v>250</v>
      </c>
      <c r="K349" s="48">
        <f t="shared" si="61"/>
        <v>5.5759999999999996</v>
      </c>
      <c r="L349" s="48">
        <f t="shared" si="61"/>
        <v>0.45800000000000002</v>
      </c>
      <c r="M349" s="48">
        <f t="shared" si="61"/>
        <v>9.6999999999999993</v>
      </c>
      <c r="N349" s="48">
        <f t="shared" si="61"/>
        <v>0</v>
      </c>
    </row>
    <row r="350" spans="1:225" ht="12" customHeight="1" x14ac:dyDescent="0.25">
      <c r="A350" s="6"/>
      <c r="B350" s="18" t="s">
        <v>37</v>
      </c>
      <c r="C350" s="19"/>
      <c r="D350" s="14"/>
      <c r="E350" s="14"/>
      <c r="F350" s="14"/>
      <c r="G350" s="15"/>
      <c r="H350" s="15"/>
      <c r="I350" s="15"/>
      <c r="J350" s="15"/>
      <c r="K350" s="14"/>
      <c r="L350" s="14"/>
      <c r="M350" s="14"/>
      <c r="N350" s="14"/>
    </row>
    <row r="351" spans="1:225" ht="12" customHeight="1" x14ac:dyDescent="0.25">
      <c r="A351" s="20" t="s">
        <v>38</v>
      </c>
      <c r="B351" s="21" t="s">
        <v>103</v>
      </c>
      <c r="C351" s="22" t="s">
        <v>40</v>
      </c>
      <c r="D351" s="14">
        <v>5.6</v>
      </c>
      <c r="E351" s="14">
        <v>7.2</v>
      </c>
      <c r="F351" s="14">
        <v>27.9</v>
      </c>
      <c r="G351" s="15">
        <v>199</v>
      </c>
      <c r="H351" s="15">
        <v>29</v>
      </c>
      <c r="I351" s="15">
        <v>16</v>
      </c>
      <c r="J351" s="15">
        <v>64</v>
      </c>
      <c r="K351" s="14">
        <v>0.76</v>
      </c>
      <c r="L351" s="14">
        <v>0.09</v>
      </c>
      <c r="M351" s="14">
        <v>1.33</v>
      </c>
      <c r="N351" s="14">
        <v>0.01</v>
      </c>
    </row>
    <row r="352" spans="1:225" ht="12" customHeight="1" x14ac:dyDescent="0.25">
      <c r="A352" s="6"/>
      <c r="B352" s="25" t="s">
        <v>182</v>
      </c>
      <c r="C352" s="19" t="s">
        <v>23</v>
      </c>
      <c r="D352" s="14">
        <v>2</v>
      </c>
      <c r="E352" s="14">
        <v>6.4</v>
      </c>
      <c r="F352" s="14">
        <v>19</v>
      </c>
      <c r="G352" s="15">
        <v>140</v>
      </c>
      <c r="H352" s="15">
        <v>0</v>
      </c>
      <c r="I352" s="15">
        <v>0</v>
      </c>
      <c r="J352" s="15">
        <v>0</v>
      </c>
      <c r="K352" s="14">
        <v>0</v>
      </c>
      <c r="L352" s="14">
        <v>0</v>
      </c>
      <c r="M352" s="14">
        <v>0</v>
      </c>
      <c r="N352" s="14">
        <v>0</v>
      </c>
    </row>
    <row r="353" spans="1:224" ht="12" customHeight="1" x14ac:dyDescent="0.25">
      <c r="A353" s="6"/>
      <c r="B353" s="35" t="s">
        <v>29</v>
      </c>
      <c r="C353" s="27"/>
      <c r="D353" s="28">
        <f>SUM(D351+D352)</f>
        <v>7.6</v>
      </c>
      <c r="E353" s="28">
        <f t="shared" ref="E353:N353" si="62">SUM(E351+E352)</f>
        <v>13.600000000000001</v>
      </c>
      <c r="F353" s="28">
        <f t="shared" si="62"/>
        <v>46.9</v>
      </c>
      <c r="G353" s="29">
        <f t="shared" si="62"/>
        <v>339</v>
      </c>
      <c r="H353" s="29">
        <f t="shared" si="62"/>
        <v>29</v>
      </c>
      <c r="I353" s="29">
        <f t="shared" si="62"/>
        <v>16</v>
      </c>
      <c r="J353" s="29">
        <f t="shared" si="62"/>
        <v>64</v>
      </c>
      <c r="K353" s="28">
        <f t="shared" si="62"/>
        <v>0.76</v>
      </c>
      <c r="L353" s="28">
        <f t="shared" si="62"/>
        <v>0.09</v>
      </c>
      <c r="M353" s="28">
        <f t="shared" si="62"/>
        <v>1.33</v>
      </c>
      <c r="N353" s="28">
        <f t="shared" si="62"/>
        <v>0.01</v>
      </c>
    </row>
    <row r="354" spans="1:224" ht="12" customHeight="1" x14ac:dyDescent="0.25">
      <c r="A354" s="6"/>
      <c r="B354" s="43" t="s">
        <v>43</v>
      </c>
      <c r="C354" s="38"/>
      <c r="D354" s="38">
        <f t="shared" ref="D354:N354" si="63">D343+D349+D353</f>
        <v>60.360000000000007</v>
      </c>
      <c r="E354" s="38">
        <f t="shared" si="63"/>
        <v>62.96</v>
      </c>
      <c r="F354" s="38">
        <f t="shared" si="63"/>
        <v>183.1</v>
      </c>
      <c r="G354" s="39">
        <f t="shared" si="63"/>
        <v>1540.6</v>
      </c>
      <c r="H354" s="39">
        <f t="shared" si="63"/>
        <v>170.6</v>
      </c>
      <c r="I354" s="39">
        <f t="shared" si="63"/>
        <v>125.8</v>
      </c>
      <c r="J354" s="39">
        <f t="shared" si="63"/>
        <v>473</v>
      </c>
      <c r="K354" s="38">
        <f t="shared" si="63"/>
        <v>10.225999999999999</v>
      </c>
      <c r="L354" s="38">
        <f t="shared" si="63"/>
        <v>0.96200000000000008</v>
      </c>
      <c r="M354" s="38">
        <f t="shared" si="63"/>
        <v>14.129999999999999</v>
      </c>
      <c r="N354" s="38">
        <f t="shared" si="63"/>
        <v>6.9999999999999993E-2</v>
      </c>
    </row>
    <row r="355" spans="1:224" ht="12" customHeight="1" x14ac:dyDescent="0.25">
      <c r="A355" s="6"/>
      <c r="B355" s="17" t="s">
        <v>105</v>
      </c>
      <c r="C355" s="38"/>
      <c r="D355" s="38"/>
      <c r="E355" s="38"/>
      <c r="F355" s="38"/>
      <c r="G355" s="39"/>
      <c r="H355" s="39"/>
      <c r="I355" s="39"/>
      <c r="J355" s="39"/>
      <c r="K355" s="38"/>
      <c r="L355" s="38"/>
      <c r="M355" s="38"/>
      <c r="N355" s="38"/>
    </row>
    <row r="356" spans="1:224" ht="12" customHeight="1" x14ac:dyDescent="0.25">
      <c r="A356" s="6"/>
      <c r="B356" s="18" t="s">
        <v>19</v>
      </c>
      <c r="C356" s="38"/>
      <c r="D356" s="38"/>
      <c r="E356" s="38"/>
      <c r="F356" s="38"/>
      <c r="G356" s="39"/>
      <c r="H356" s="39"/>
      <c r="I356" s="39"/>
      <c r="J356" s="39"/>
      <c r="K356" s="38"/>
      <c r="L356" s="38"/>
      <c r="M356" s="38"/>
      <c r="N356" s="38"/>
    </row>
    <row r="357" spans="1:224" ht="12" customHeight="1" x14ac:dyDescent="0.25">
      <c r="A357" s="20" t="s">
        <v>155</v>
      </c>
      <c r="B357" s="31" t="s">
        <v>156</v>
      </c>
      <c r="C357" s="22" t="s">
        <v>40</v>
      </c>
      <c r="D357" s="14">
        <v>24</v>
      </c>
      <c r="E357" s="14">
        <v>16.7</v>
      </c>
      <c r="F357" s="14">
        <v>12.4</v>
      </c>
      <c r="G357" s="15">
        <v>296</v>
      </c>
      <c r="H357" s="15">
        <v>17</v>
      </c>
      <c r="I357" s="15">
        <v>89</v>
      </c>
      <c r="J357" s="15">
        <v>173</v>
      </c>
      <c r="K357" s="54">
        <v>2.11</v>
      </c>
      <c r="L357" s="54">
        <v>0.11</v>
      </c>
      <c r="M357" s="54">
        <v>1.66</v>
      </c>
      <c r="N357" s="54">
        <v>0.08</v>
      </c>
    </row>
    <row r="358" spans="1:224" ht="12" customHeight="1" x14ac:dyDescent="0.25">
      <c r="A358" s="20">
        <v>304</v>
      </c>
      <c r="B358" s="31" t="s">
        <v>61</v>
      </c>
      <c r="C358" s="44">
        <v>180</v>
      </c>
      <c r="D358" s="23">
        <v>4.4000000000000004</v>
      </c>
      <c r="E358" s="23">
        <v>7.5</v>
      </c>
      <c r="F358" s="23">
        <v>33.700000000000003</v>
      </c>
      <c r="G358" s="24">
        <v>220</v>
      </c>
      <c r="H358" s="24">
        <v>2</v>
      </c>
      <c r="I358" s="24">
        <v>23</v>
      </c>
      <c r="J358" s="24">
        <v>73</v>
      </c>
      <c r="K358" s="45">
        <v>0.62</v>
      </c>
      <c r="L358" s="45">
        <v>0.03</v>
      </c>
      <c r="M358" s="45">
        <v>0</v>
      </c>
      <c r="N358" s="45">
        <v>0.04</v>
      </c>
    </row>
    <row r="359" spans="1:224" ht="12" customHeight="1" x14ac:dyDescent="0.25">
      <c r="A359" s="20">
        <v>338</v>
      </c>
      <c r="B359" s="31" t="s">
        <v>24</v>
      </c>
      <c r="C359" s="44" t="s">
        <v>25</v>
      </c>
      <c r="D359" s="23">
        <v>0.4</v>
      </c>
      <c r="E359" s="23">
        <v>0.4</v>
      </c>
      <c r="F359" s="23">
        <v>10.8</v>
      </c>
      <c r="G359" s="24">
        <v>49</v>
      </c>
      <c r="H359" s="24">
        <v>18</v>
      </c>
      <c r="I359" s="24">
        <v>10</v>
      </c>
      <c r="J359" s="24">
        <v>12</v>
      </c>
      <c r="K359" s="45">
        <v>2.4</v>
      </c>
      <c r="L359" s="45">
        <v>0</v>
      </c>
      <c r="M359" s="45">
        <v>11</v>
      </c>
      <c r="N359" s="45">
        <v>0</v>
      </c>
    </row>
    <row r="360" spans="1:224" ht="12" customHeight="1" x14ac:dyDescent="0.25">
      <c r="A360" s="20">
        <v>376</v>
      </c>
      <c r="B360" s="21" t="s">
        <v>26</v>
      </c>
      <c r="C360" s="22" t="s">
        <v>23</v>
      </c>
      <c r="D360" s="14">
        <v>0.2</v>
      </c>
      <c r="E360" s="14">
        <v>0.1</v>
      </c>
      <c r="F360" s="14">
        <v>5</v>
      </c>
      <c r="G360" s="15">
        <v>21</v>
      </c>
      <c r="H360" s="15">
        <v>5</v>
      </c>
      <c r="I360" s="15">
        <v>4</v>
      </c>
      <c r="J360" s="15">
        <v>8</v>
      </c>
      <c r="K360" s="14">
        <v>0.9</v>
      </c>
      <c r="L360" s="14">
        <v>0</v>
      </c>
      <c r="M360" s="14">
        <v>0.1</v>
      </c>
      <c r="N360" s="14">
        <v>0</v>
      </c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  <c r="FN360" s="5"/>
      <c r="FO360" s="5"/>
      <c r="FP360" s="5"/>
      <c r="FQ360" s="5"/>
      <c r="FR360" s="5"/>
      <c r="FS360" s="5"/>
      <c r="FT360" s="5"/>
      <c r="FU360" s="5"/>
      <c r="FV360" s="5"/>
      <c r="FW360" s="5"/>
      <c r="FX360" s="5"/>
      <c r="FY360" s="5"/>
      <c r="FZ360" s="5"/>
      <c r="GA360" s="5"/>
      <c r="GB360" s="5"/>
      <c r="GC360" s="5"/>
      <c r="GD360" s="5"/>
      <c r="GE360" s="5"/>
      <c r="GF360" s="5"/>
      <c r="GG360" s="5"/>
      <c r="GH360" s="5"/>
      <c r="GI360" s="5"/>
      <c r="GJ360" s="5"/>
      <c r="GK360" s="5"/>
      <c r="GL360" s="5"/>
      <c r="GM360" s="5"/>
      <c r="GN360" s="5"/>
      <c r="GO360" s="5"/>
      <c r="GP360" s="5"/>
      <c r="GQ360" s="5"/>
      <c r="GR360" s="5"/>
      <c r="GS360" s="5"/>
      <c r="GT360" s="5"/>
      <c r="GU360" s="5"/>
      <c r="GV360" s="5"/>
      <c r="GW360" s="5"/>
      <c r="GX360" s="5"/>
      <c r="GY360" s="5"/>
      <c r="GZ360" s="5"/>
      <c r="HA360" s="5"/>
      <c r="HB360" s="5"/>
      <c r="HC360" s="5"/>
      <c r="HD360" s="5"/>
      <c r="HE360" s="5"/>
      <c r="HF360" s="5"/>
      <c r="HG360" s="5"/>
      <c r="HH360" s="5"/>
      <c r="HI360" s="5"/>
      <c r="HJ360" s="5"/>
      <c r="HK360" s="5"/>
      <c r="HL360" s="5"/>
      <c r="HM360" s="5"/>
      <c r="HN360" s="5"/>
      <c r="HO360" s="5"/>
      <c r="HP360" s="5"/>
    </row>
    <row r="361" spans="1:224" ht="12" customHeight="1" x14ac:dyDescent="0.25">
      <c r="A361" s="6"/>
      <c r="B361" s="25" t="s">
        <v>27</v>
      </c>
      <c r="C361" s="19" t="s">
        <v>102</v>
      </c>
      <c r="D361" s="14">
        <v>3.6</v>
      </c>
      <c r="E361" s="14">
        <v>0.9</v>
      </c>
      <c r="F361" s="14">
        <v>25.74</v>
      </c>
      <c r="G361" s="15">
        <v>126</v>
      </c>
      <c r="H361" s="15">
        <v>18</v>
      </c>
      <c r="I361" s="15">
        <v>0</v>
      </c>
      <c r="J361" s="15">
        <v>0</v>
      </c>
      <c r="K361" s="14">
        <v>0.9</v>
      </c>
      <c r="L361" s="14">
        <v>0.14400000000000002</v>
      </c>
      <c r="M361" s="14">
        <v>0</v>
      </c>
      <c r="N361" s="14">
        <v>0</v>
      </c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  <c r="FN361" s="5"/>
      <c r="FO361" s="5"/>
      <c r="FP361" s="5"/>
      <c r="FQ361" s="5"/>
      <c r="FR361" s="5"/>
      <c r="FS361" s="5"/>
      <c r="FT361" s="5"/>
      <c r="FU361" s="5"/>
      <c r="FV361" s="5"/>
      <c r="FW361" s="5"/>
      <c r="FX361" s="5"/>
      <c r="FY361" s="5"/>
      <c r="FZ361" s="5"/>
      <c r="GA361" s="5"/>
      <c r="GB361" s="5"/>
      <c r="GC361" s="5"/>
      <c r="GD361" s="5"/>
      <c r="GE361" s="5"/>
      <c r="GF361" s="5"/>
      <c r="GG361" s="5"/>
      <c r="GH361" s="5"/>
      <c r="GI361" s="5"/>
      <c r="GJ361" s="5"/>
      <c r="GK361" s="5"/>
      <c r="GL361" s="5"/>
      <c r="GM361" s="5"/>
      <c r="GN361" s="5"/>
      <c r="GO361" s="5"/>
      <c r="GP361" s="5"/>
      <c r="GQ361" s="5"/>
      <c r="GR361" s="5"/>
      <c r="GS361" s="5"/>
      <c r="GT361" s="5"/>
      <c r="GU361" s="5"/>
      <c r="GV361" s="5"/>
      <c r="GW361" s="5"/>
      <c r="GX361" s="5"/>
      <c r="GY361" s="5"/>
      <c r="GZ361" s="5"/>
      <c r="HA361" s="5"/>
      <c r="HB361" s="5"/>
      <c r="HC361" s="5"/>
      <c r="HD361" s="5"/>
      <c r="HE361" s="5"/>
      <c r="HF361" s="5"/>
      <c r="HG361" s="5"/>
      <c r="HH361" s="5"/>
      <c r="HI361" s="5"/>
      <c r="HJ361" s="5"/>
      <c r="HK361" s="5"/>
      <c r="HL361" s="5"/>
      <c r="HM361" s="5"/>
      <c r="HN361" s="5"/>
      <c r="HO361" s="5"/>
      <c r="HP361" s="5"/>
    </row>
    <row r="362" spans="1:224" ht="12" customHeight="1" x14ac:dyDescent="0.25">
      <c r="A362" s="6"/>
      <c r="B362" s="35" t="s">
        <v>29</v>
      </c>
      <c r="C362" s="49"/>
      <c r="D362" s="48">
        <f t="shared" ref="D362:N362" si="64">SUM(D357:D361)</f>
        <v>32.599999999999994</v>
      </c>
      <c r="E362" s="48">
        <f t="shared" si="64"/>
        <v>25.599999999999998</v>
      </c>
      <c r="F362" s="48">
        <f t="shared" si="64"/>
        <v>87.64</v>
      </c>
      <c r="G362" s="44">
        <f t="shared" si="64"/>
        <v>712</v>
      </c>
      <c r="H362" s="44">
        <f t="shared" si="64"/>
        <v>60</v>
      </c>
      <c r="I362" s="44">
        <f t="shared" si="64"/>
        <v>126</v>
      </c>
      <c r="J362" s="44">
        <f t="shared" si="64"/>
        <v>266</v>
      </c>
      <c r="K362" s="48">
        <f t="shared" si="64"/>
        <v>6.9300000000000006</v>
      </c>
      <c r="L362" s="48">
        <f t="shared" si="64"/>
        <v>0.28400000000000003</v>
      </c>
      <c r="M362" s="48">
        <f t="shared" si="64"/>
        <v>12.76</v>
      </c>
      <c r="N362" s="48">
        <f t="shared" si="64"/>
        <v>0.12</v>
      </c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  <c r="FN362" s="5"/>
      <c r="FO362" s="5"/>
      <c r="FP362" s="5"/>
      <c r="FQ362" s="5"/>
      <c r="FR362" s="5"/>
      <c r="FS362" s="5"/>
      <c r="FT362" s="5"/>
      <c r="FU362" s="5"/>
      <c r="FV362" s="5"/>
      <c r="FW362" s="5"/>
      <c r="FX362" s="5"/>
      <c r="FY362" s="5"/>
      <c r="FZ362" s="5"/>
      <c r="GA362" s="5"/>
      <c r="GB362" s="5"/>
      <c r="GC362" s="5"/>
      <c r="GD362" s="5"/>
      <c r="GE362" s="5"/>
      <c r="GF362" s="5"/>
      <c r="GG362" s="5"/>
      <c r="GH362" s="5"/>
      <c r="GI362" s="5"/>
      <c r="GJ362" s="5"/>
      <c r="GK362" s="5"/>
      <c r="GL362" s="5"/>
      <c r="GM362" s="5"/>
      <c r="GN362" s="5"/>
      <c r="GO362" s="5"/>
      <c r="GP362" s="5"/>
      <c r="GQ362" s="5"/>
      <c r="GR362" s="5"/>
      <c r="GS362" s="5"/>
      <c r="GT362" s="5"/>
      <c r="GU362" s="5"/>
      <c r="GV362" s="5"/>
      <c r="GW362" s="5"/>
      <c r="GX362" s="5"/>
      <c r="GY362" s="5"/>
      <c r="GZ362" s="5"/>
      <c r="HA362" s="5"/>
      <c r="HB362" s="5"/>
      <c r="HC362" s="5"/>
      <c r="HD362" s="5"/>
      <c r="HE362" s="5"/>
      <c r="HF362" s="5"/>
      <c r="HG362" s="5"/>
      <c r="HH362" s="5"/>
      <c r="HI362" s="5"/>
      <c r="HJ362" s="5"/>
      <c r="HK362" s="5"/>
      <c r="HL362" s="5"/>
      <c r="HM362" s="5"/>
      <c r="HN362" s="5"/>
      <c r="HO362" s="5"/>
      <c r="HP362" s="5"/>
    </row>
    <row r="363" spans="1:224" ht="12" customHeight="1" x14ac:dyDescent="0.25">
      <c r="A363" s="6"/>
      <c r="B363" s="18" t="s">
        <v>49</v>
      </c>
      <c r="C363" s="38"/>
      <c r="D363" s="38"/>
      <c r="E363" s="38"/>
      <c r="F363" s="38"/>
      <c r="G363" s="39"/>
      <c r="H363" s="39"/>
      <c r="I363" s="39"/>
      <c r="J363" s="39"/>
      <c r="K363" s="38"/>
      <c r="L363" s="38"/>
      <c r="M363" s="38"/>
      <c r="N363" s="38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  <c r="FN363" s="5"/>
      <c r="FO363" s="5"/>
      <c r="FP363" s="5"/>
      <c r="FQ363" s="5"/>
      <c r="FR363" s="5"/>
      <c r="FS363" s="5"/>
      <c r="FT363" s="5"/>
      <c r="FU363" s="5"/>
      <c r="FV363" s="5"/>
      <c r="FW363" s="5"/>
      <c r="FX363" s="5"/>
      <c r="FY363" s="5"/>
      <c r="FZ363" s="5"/>
      <c r="GA363" s="5"/>
      <c r="GB363" s="5"/>
      <c r="GC363" s="5"/>
      <c r="GD363" s="5"/>
      <c r="GE363" s="5"/>
      <c r="GF363" s="5"/>
      <c r="GG363" s="5"/>
      <c r="GH363" s="5"/>
      <c r="GI363" s="5"/>
      <c r="GJ363" s="5"/>
      <c r="GK363" s="5"/>
      <c r="GL363" s="5"/>
      <c r="GM363" s="5"/>
      <c r="GN363" s="5"/>
      <c r="GO363" s="5"/>
      <c r="GP363" s="5"/>
      <c r="GQ363" s="5"/>
      <c r="GR363" s="5"/>
      <c r="GS363" s="5"/>
      <c r="GT363" s="5"/>
      <c r="GU363" s="5"/>
      <c r="GV363" s="5"/>
      <c r="GW363" s="5"/>
      <c r="GX363" s="5"/>
      <c r="GY363" s="5"/>
      <c r="GZ363" s="5"/>
      <c r="HA363" s="5"/>
      <c r="HB363" s="5"/>
      <c r="HC363" s="5"/>
      <c r="HD363" s="5"/>
      <c r="HE363" s="5"/>
      <c r="HF363" s="5"/>
      <c r="HG363" s="5"/>
      <c r="HH363" s="5"/>
      <c r="HI363" s="5"/>
      <c r="HJ363" s="5"/>
      <c r="HK363" s="5"/>
      <c r="HL363" s="5"/>
      <c r="HM363" s="5"/>
      <c r="HN363" s="5"/>
      <c r="HO363" s="5"/>
      <c r="HP363" s="5"/>
    </row>
    <row r="364" spans="1:224" ht="12" customHeight="1" x14ac:dyDescent="0.25">
      <c r="A364" s="6">
        <v>82</v>
      </c>
      <c r="B364" s="40" t="s">
        <v>87</v>
      </c>
      <c r="C364" s="19" t="s">
        <v>51</v>
      </c>
      <c r="D364" s="14">
        <v>1.8</v>
      </c>
      <c r="E364" s="14">
        <v>5.6</v>
      </c>
      <c r="F364" s="14">
        <v>12</v>
      </c>
      <c r="G364" s="15">
        <v>106</v>
      </c>
      <c r="H364" s="15">
        <v>37</v>
      </c>
      <c r="I364" s="15">
        <v>22</v>
      </c>
      <c r="J364" s="15">
        <v>54</v>
      </c>
      <c r="K364" s="14">
        <v>1.1000000000000001</v>
      </c>
      <c r="L364" s="14">
        <v>0.22</v>
      </c>
      <c r="M364" s="14">
        <v>10.3</v>
      </c>
      <c r="N364" s="14">
        <v>0.01</v>
      </c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  <c r="FH364" s="5"/>
      <c r="FI364" s="5"/>
      <c r="FJ364" s="5"/>
      <c r="FK364" s="5"/>
      <c r="FL364" s="5"/>
      <c r="FM364" s="5"/>
      <c r="FN364" s="5"/>
      <c r="FO364" s="5"/>
      <c r="FP364" s="5"/>
      <c r="FQ364" s="5"/>
      <c r="FR364" s="5"/>
      <c r="FS364" s="5"/>
      <c r="FT364" s="5"/>
      <c r="FU364" s="5"/>
      <c r="FV364" s="5"/>
      <c r="FW364" s="5"/>
      <c r="FX364" s="5"/>
      <c r="FY364" s="5"/>
      <c r="FZ364" s="5"/>
      <c r="GA364" s="5"/>
      <c r="GB364" s="5"/>
      <c r="GC364" s="5"/>
      <c r="GD364" s="5"/>
      <c r="GE364" s="5"/>
      <c r="GF364" s="5"/>
      <c r="GG364" s="5"/>
      <c r="GH364" s="5"/>
      <c r="GI364" s="5"/>
      <c r="GJ364" s="5"/>
      <c r="GK364" s="5"/>
      <c r="GL364" s="5"/>
      <c r="GM364" s="5"/>
      <c r="GN364" s="5"/>
      <c r="GO364" s="5"/>
      <c r="GP364" s="5"/>
      <c r="GQ364" s="5"/>
      <c r="GR364" s="5"/>
      <c r="GS364" s="5"/>
      <c r="GT364" s="5"/>
      <c r="GU364" s="5"/>
      <c r="GV364" s="5"/>
      <c r="GW364" s="5"/>
      <c r="GX364" s="5"/>
      <c r="GY364" s="5"/>
      <c r="GZ364" s="5"/>
      <c r="HA364" s="5"/>
      <c r="HB364" s="5"/>
      <c r="HC364" s="5"/>
      <c r="HD364" s="5"/>
      <c r="HE364" s="5"/>
      <c r="HF364" s="5"/>
      <c r="HG364" s="5"/>
      <c r="HH364" s="5"/>
      <c r="HI364" s="5"/>
      <c r="HJ364" s="5"/>
      <c r="HK364" s="5"/>
      <c r="HL364" s="5"/>
      <c r="HM364" s="5"/>
      <c r="HN364" s="5"/>
      <c r="HO364" s="5"/>
      <c r="HP364" s="5"/>
    </row>
    <row r="365" spans="1:224" ht="12" customHeight="1" x14ac:dyDescent="0.25">
      <c r="A365" s="20" t="s">
        <v>67</v>
      </c>
      <c r="B365" s="30" t="s">
        <v>68</v>
      </c>
      <c r="C365" s="22" t="s">
        <v>69</v>
      </c>
      <c r="D365" s="23">
        <v>11.3</v>
      </c>
      <c r="E365" s="23">
        <v>11.8</v>
      </c>
      <c r="F365" s="23">
        <v>12.9</v>
      </c>
      <c r="G365" s="24">
        <v>202</v>
      </c>
      <c r="H365" s="24">
        <v>17</v>
      </c>
      <c r="I365" s="24">
        <v>15</v>
      </c>
      <c r="J365" s="24">
        <v>77</v>
      </c>
      <c r="K365" s="23">
        <v>0.8</v>
      </c>
      <c r="L365" s="23">
        <v>0.13</v>
      </c>
      <c r="M365" s="23">
        <v>0.95</v>
      </c>
      <c r="N365" s="23">
        <v>0.03</v>
      </c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  <c r="FN365" s="5"/>
      <c r="FO365" s="5"/>
      <c r="FP365" s="5"/>
      <c r="FQ365" s="5"/>
      <c r="FR365" s="5"/>
      <c r="FS365" s="5"/>
      <c r="FT365" s="5"/>
      <c r="FU365" s="5"/>
      <c r="FV365" s="5"/>
      <c r="FW365" s="5"/>
      <c r="FX365" s="5"/>
      <c r="FY365" s="5"/>
      <c r="FZ365" s="5"/>
      <c r="GA365" s="5"/>
      <c r="GB365" s="5"/>
      <c r="GC365" s="5"/>
      <c r="GD365" s="5"/>
      <c r="GE365" s="5"/>
      <c r="GF365" s="5"/>
      <c r="GG365" s="5"/>
      <c r="GH365" s="5"/>
      <c r="GI365" s="5"/>
      <c r="GJ365" s="5"/>
      <c r="GK365" s="5"/>
      <c r="GL365" s="5"/>
      <c r="GM365" s="5"/>
      <c r="GN365" s="5"/>
      <c r="GO365" s="5"/>
      <c r="GP365" s="5"/>
      <c r="GQ365" s="5"/>
      <c r="GR365" s="5"/>
      <c r="GS365" s="5"/>
      <c r="GT365" s="5"/>
      <c r="GU365" s="5"/>
      <c r="GV365" s="5"/>
      <c r="GW365" s="5"/>
      <c r="GX365" s="5"/>
      <c r="GY365" s="5"/>
      <c r="GZ365" s="5"/>
      <c r="HA365" s="5"/>
      <c r="HB365" s="5"/>
      <c r="HC365" s="5"/>
      <c r="HD365" s="5"/>
      <c r="HE365" s="5"/>
      <c r="HF365" s="5"/>
      <c r="HG365" s="5"/>
      <c r="HH365" s="5"/>
      <c r="HI365" s="5"/>
      <c r="HJ365" s="5"/>
      <c r="HK365" s="5"/>
      <c r="HL365" s="5"/>
      <c r="HM365" s="5"/>
      <c r="HN365" s="5"/>
      <c r="HO365" s="5"/>
      <c r="HP365" s="5"/>
    </row>
    <row r="366" spans="1:224" ht="12" customHeight="1" x14ac:dyDescent="0.25">
      <c r="A366" s="6">
        <v>312</v>
      </c>
      <c r="B366" s="21" t="s">
        <v>70</v>
      </c>
      <c r="C366" s="41">
        <v>180</v>
      </c>
      <c r="D366" s="14">
        <v>3.8</v>
      </c>
      <c r="E366" s="14">
        <v>6.3</v>
      </c>
      <c r="F366" s="14">
        <v>14.5</v>
      </c>
      <c r="G366" s="15">
        <v>130</v>
      </c>
      <c r="H366" s="15">
        <v>46</v>
      </c>
      <c r="I366" s="15">
        <v>33</v>
      </c>
      <c r="J366" s="15">
        <v>99</v>
      </c>
      <c r="K366" s="14">
        <v>1.18</v>
      </c>
      <c r="L366" s="14">
        <v>0.01</v>
      </c>
      <c r="M366" s="14">
        <v>0.36</v>
      </c>
      <c r="N366" s="14">
        <v>0.06</v>
      </c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  <c r="FN366" s="5"/>
      <c r="FO366" s="5"/>
      <c r="FP366" s="5"/>
      <c r="FQ366" s="5"/>
      <c r="FR366" s="5"/>
      <c r="FS366" s="5"/>
      <c r="FT366" s="5"/>
      <c r="FU366" s="5"/>
      <c r="FV366" s="5"/>
      <c r="FW366" s="5"/>
      <c r="FX366" s="5"/>
      <c r="FY366" s="5"/>
      <c r="FZ366" s="5"/>
      <c r="GA366" s="5"/>
      <c r="GB366" s="5"/>
      <c r="GC366" s="5"/>
      <c r="GD366" s="5"/>
      <c r="GE366" s="5"/>
      <c r="GF366" s="5"/>
      <c r="GG366" s="5"/>
      <c r="GH366" s="5"/>
      <c r="GI366" s="5"/>
      <c r="GJ366" s="5"/>
      <c r="GK366" s="5"/>
      <c r="GL366" s="5"/>
      <c r="GM366" s="5"/>
      <c r="GN366" s="5"/>
      <c r="GO366" s="5"/>
      <c r="GP366" s="5"/>
      <c r="GQ366" s="5"/>
      <c r="GR366" s="5"/>
      <c r="GS366" s="5"/>
      <c r="GT366" s="5"/>
      <c r="GU366" s="5"/>
      <c r="GV366" s="5"/>
      <c r="GW366" s="5"/>
      <c r="GX366" s="5"/>
      <c r="GY366" s="5"/>
      <c r="GZ366" s="5"/>
      <c r="HA366" s="5"/>
      <c r="HB366" s="5"/>
      <c r="HC366" s="5"/>
      <c r="HD366" s="5"/>
      <c r="HE366" s="5"/>
      <c r="HF366" s="5"/>
      <c r="HG366" s="5"/>
      <c r="HH366" s="5"/>
      <c r="HI366" s="5"/>
      <c r="HJ366" s="5"/>
      <c r="HK366" s="5"/>
      <c r="HL366" s="5"/>
      <c r="HM366" s="5"/>
      <c r="HN366" s="5"/>
      <c r="HO366" s="5"/>
      <c r="HP366" s="5"/>
    </row>
    <row r="367" spans="1:224" ht="12" customHeight="1" x14ac:dyDescent="0.25">
      <c r="A367" s="6" t="s">
        <v>142</v>
      </c>
      <c r="B367" s="21" t="s">
        <v>183</v>
      </c>
      <c r="C367" s="41">
        <v>55</v>
      </c>
      <c r="D367" s="14">
        <v>0.9</v>
      </c>
      <c r="E367" s="14">
        <v>2.9</v>
      </c>
      <c r="F367" s="14">
        <v>6.3</v>
      </c>
      <c r="G367" s="15">
        <v>54</v>
      </c>
      <c r="H367" s="15">
        <v>23</v>
      </c>
      <c r="I367" s="15">
        <v>7.7</v>
      </c>
      <c r="J367" s="15">
        <v>15</v>
      </c>
      <c r="K367" s="14">
        <v>0.3</v>
      </c>
      <c r="L367" s="14">
        <v>0.01</v>
      </c>
      <c r="M367" s="14">
        <v>14.5</v>
      </c>
      <c r="N367" s="14">
        <v>0</v>
      </c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  <c r="FN367" s="5"/>
      <c r="FO367" s="5"/>
      <c r="FP367" s="5"/>
      <c r="FQ367" s="5"/>
      <c r="FR367" s="5"/>
      <c r="FS367" s="5"/>
      <c r="FT367" s="5"/>
      <c r="FU367" s="5"/>
      <c r="FV367" s="5"/>
      <c r="FW367" s="5"/>
      <c r="FX367" s="5"/>
      <c r="FY367" s="5"/>
      <c r="FZ367" s="5"/>
      <c r="GA367" s="5"/>
      <c r="GB367" s="5"/>
      <c r="GC367" s="5"/>
      <c r="GD367" s="5"/>
      <c r="GE367" s="5"/>
      <c r="GF367" s="5"/>
      <c r="GG367" s="5"/>
      <c r="GH367" s="5"/>
      <c r="GI367" s="5"/>
      <c r="GJ367" s="5"/>
      <c r="GK367" s="5"/>
      <c r="GL367" s="5"/>
      <c r="GM367" s="5"/>
      <c r="GN367" s="5"/>
      <c r="GO367" s="5"/>
      <c r="GP367" s="5"/>
      <c r="GQ367" s="5"/>
      <c r="GR367" s="5"/>
      <c r="GS367" s="5"/>
      <c r="GT367" s="5"/>
      <c r="GU367" s="5"/>
      <c r="GV367" s="5"/>
      <c r="GW367" s="5"/>
      <c r="GX367" s="5"/>
      <c r="GY367" s="5"/>
      <c r="GZ367" s="5"/>
      <c r="HA367" s="5"/>
      <c r="HB367" s="5"/>
      <c r="HC367" s="5"/>
      <c r="HD367" s="5"/>
      <c r="HE367" s="5"/>
      <c r="HF367" s="5"/>
      <c r="HG367" s="5"/>
      <c r="HH367" s="5"/>
      <c r="HI367" s="5"/>
      <c r="HJ367" s="5"/>
      <c r="HK367" s="5"/>
      <c r="HL367" s="5"/>
      <c r="HM367" s="5"/>
      <c r="HN367" s="5"/>
      <c r="HO367" s="5"/>
      <c r="HP367" s="5"/>
    </row>
    <row r="368" spans="1:224" ht="12" customHeight="1" x14ac:dyDescent="0.25">
      <c r="A368" s="20">
        <v>348</v>
      </c>
      <c r="B368" s="36" t="s">
        <v>71</v>
      </c>
      <c r="C368" s="22" t="s">
        <v>23</v>
      </c>
      <c r="D368" s="14">
        <v>1.1000000000000001</v>
      </c>
      <c r="E368" s="14">
        <v>0</v>
      </c>
      <c r="F368" s="14">
        <v>13.2</v>
      </c>
      <c r="G368" s="15">
        <v>86</v>
      </c>
      <c r="H368" s="15">
        <v>33</v>
      </c>
      <c r="I368" s="15">
        <v>21</v>
      </c>
      <c r="J368" s="15">
        <v>29</v>
      </c>
      <c r="K368" s="14">
        <v>0.7</v>
      </c>
      <c r="L368" s="14">
        <v>0</v>
      </c>
      <c r="M368" s="14">
        <v>0.9</v>
      </c>
      <c r="N368" s="14">
        <v>0</v>
      </c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  <c r="FN368" s="5"/>
      <c r="FO368" s="5"/>
      <c r="FP368" s="5"/>
      <c r="FQ368" s="5"/>
      <c r="FR368" s="5"/>
      <c r="FS368" s="5"/>
      <c r="FT368" s="5"/>
      <c r="FU368" s="5"/>
      <c r="FV368" s="5"/>
      <c r="FW368" s="5"/>
      <c r="FX368" s="5"/>
      <c r="FY368" s="5"/>
      <c r="FZ368" s="5"/>
      <c r="GA368" s="5"/>
      <c r="GB368" s="5"/>
      <c r="GC368" s="5"/>
      <c r="GD368" s="5"/>
      <c r="GE368" s="5"/>
      <c r="GF368" s="5"/>
      <c r="GG368" s="5"/>
      <c r="GH368" s="5"/>
      <c r="GI368" s="5"/>
      <c r="GJ368" s="5"/>
      <c r="GK368" s="5"/>
      <c r="GL368" s="5"/>
      <c r="GM368" s="5"/>
      <c r="GN368" s="5"/>
      <c r="GO368" s="5"/>
      <c r="GP368" s="5"/>
      <c r="GQ368" s="5"/>
      <c r="GR368" s="5"/>
      <c r="GS368" s="5"/>
      <c r="GT368" s="5"/>
      <c r="GU368" s="5"/>
      <c r="GV368" s="5"/>
      <c r="GW368" s="5"/>
      <c r="GX368" s="5"/>
      <c r="GY368" s="5"/>
      <c r="GZ368" s="5"/>
      <c r="HA368" s="5"/>
      <c r="HB368" s="5"/>
      <c r="HC368" s="5"/>
      <c r="HD368" s="5"/>
      <c r="HE368" s="5"/>
      <c r="HF368" s="5"/>
      <c r="HG368" s="5"/>
      <c r="HH368" s="5"/>
      <c r="HI368" s="5"/>
      <c r="HJ368" s="5"/>
      <c r="HK368" s="5"/>
      <c r="HL368" s="5"/>
      <c r="HM368" s="5"/>
      <c r="HN368" s="5"/>
      <c r="HO368" s="5"/>
      <c r="HP368" s="5"/>
    </row>
    <row r="369" spans="1:224" ht="12" customHeight="1" x14ac:dyDescent="0.25">
      <c r="A369" s="6"/>
      <c r="B369" s="25" t="s">
        <v>35</v>
      </c>
      <c r="C369" s="19" t="s">
        <v>93</v>
      </c>
      <c r="D369" s="14">
        <v>3.8</v>
      </c>
      <c r="E369" s="14">
        <v>0.8</v>
      </c>
      <c r="F369" s="14">
        <v>25.1</v>
      </c>
      <c r="G369" s="15">
        <v>123</v>
      </c>
      <c r="H369" s="15">
        <v>28</v>
      </c>
      <c r="I369" s="15">
        <v>0</v>
      </c>
      <c r="J369" s="15">
        <v>0</v>
      </c>
      <c r="K369" s="14">
        <v>1.5</v>
      </c>
      <c r="L369" s="14">
        <v>0.2</v>
      </c>
      <c r="M369" s="14">
        <v>0</v>
      </c>
      <c r="N369" s="14">
        <v>0</v>
      </c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  <c r="GH369" s="5"/>
      <c r="GI369" s="5"/>
      <c r="GJ369" s="5"/>
      <c r="GK369" s="5"/>
      <c r="GL369" s="5"/>
      <c r="GM369" s="5"/>
      <c r="GN369" s="5"/>
      <c r="GO369" s="5"/>
      <c r="GP369" s="5"/>
      <c r="GQ369" s="5"/>
      <c r="GR369" s="5"/>
      <c r="GS369" s="5"/>
      <c r="GT369" s="5"/>
      <c r="GU369" s="5"/>
      <c r="GV369" s="5"/>
      <c r="GW369" s="5"/>
      <c r="GX369" s="5"/>
      <c r="GY369" s="5"/>
      <c r="GZ369" s="5"/>
      <c r="HA369" s="5"/>
      <c r="HB369" s="5"/>
      <c r="HC369" s="5"/>
      <c r="HD369" s="5"/>
      <c r="HE369" s="5"/>
      <c r="HF369" s="5"/>
      <c r="HG369" s="5"/>
      <c r="HH369" s="5"/>
      <c r="HI369" s="5"/>
      <c r="HJ369" s="5"/>
      <c r="HK369" s="5"/>
      <c r="HL369" s="5"/>
      <c r="HM369" s="5"/>
      <c r="HN369" s="5"/>
      <c r="HO369" s="5"/>
      <c r="HP369" s="5"/>
    </row>
    <row r="370" spans="1:224" ht="12" customHeight="1" x14ac:dyDescent="0.25">
      <c r="A370" s="6"/>
      <c r="B370" s="35" t="s">
        <v>29</v>
      </c>
      <c r="C370" s="49"/>
      <c r="D370" s="48">
        <f>SUM(D364:D369)</f>
        <v>22.700000000000003</v>
      </c>
      <c r="E370" s="48">
        <f t="shared" ref="E370:N370" si="65">SUM(E364:E369)</f>
        <v>27.4</v>
      </c>
      <c r="F370" s="48">
        <f t="shared" si="65"/>
        <v>84</v>
      </c>
      <c r="G370" s="44">
        <f t="shared" si="65"/>
        <v>701</v>
      </c>
      <c r="H370" s="44">
        <f t="shared" si="65"/>
        <v>184</v>
      </c>
      <c r="I370" s="44">
        <f t="shared" si="65"/>
        <v>98.7</v>
      </c>
      <c r="J370" s="44">
        <f t="shared" si="65"/>
        <v>274</v>
      </c>
      <c r="K370" s="48">
        <f t="shared" si="65"/>
        <v>5.58</v>
      </c>
      <c r="L370" s="48">
        <f t="shared" si="65"/>
        <v>0.57000000000000006</v>
      </c>
      <c r="M370" s="48">
        <f t="shared" si="65"/>
        <v>27.009999999999998</v>
      </c>
      <c r="N370" s="48">
        <f t="shared" si="65"/>
        <v>0.1</v>
      </c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  <c r="FN370" s="5"/>
      <c r="FO370" s="5"/>
      <c r="FP370" s="5"/>
      <c r="FQ370" s="5"/>
      <c r="FR370" s="5"/>
      <c r="FS370" s="5"/>
      <c r="FT370" s="5"/>
      <c r="FU370" s="5"/>
      <c r="FV370" s="5"/>
      <c r="FW370" s="5"/>
      <c r="FX370" s="5"/>
      <c r="FY370" s="5"/>
      <c r="FZ370" s="5"/>
      <c r="GA370" s="5"/>
      <c r="GB370" s="5"/>
      <c r="GC370" s="5"/>
      <c r="GD370" s="5"/>
      <c r="GE370" s="5"/>
      <c r="GF370" s="5"/>
      <c r="GG370" s="5"/>
      <c r="GH370" s="5"/>
      <c r="GI370" s="5"/>
      <c r="GJ370" s="5"/>
      <c r="GK370" s="5"/>
      <c r="GL370" s="5"/>
      <c r="GM370" s="5"/>
      <c r="GN370" s="5"/>
      <c r="GO370" s="5"/>
      <c r="GP370" s="5"/>
      <c r="GQ370" s="5"/>
      <c r="GR370" s="5"/>
      <c r="GS370" s="5"/>
      <c r="GT370" s="5"/>
      <c r="GU370" s="5"/>
      <c r="GV370" s="5"/>
      <c r="GW370" s="5"/>
      <c r="GX370" s="5"/>
      <c r="GY370" s="5"/>
      <c r="GZ370" s="5"/>
      <c r="HA370" s="5"/>
      <c r="HB370" s="5"/>
      <c r="HC370" s="5"/>
      <c r="HD370" s="5"/>
      <c r="HE370" s="5"/>
      <c r="HF370" s="5"/>
      <c r="HG370" s="5"/>
      <c r="HH370" s="5"/>
      <c r="HI370" s="5"/>
      <c r="HJ370" s="5"/>
      <c r="HK370" s="5"/>
      <c r="HL370" s="5"/>
      <c r="HM370" s="5"/>
      <c r="HN370" s="5"/>
      <c r="HO370" s="5"/>
      <c r="HP370" s="5"/>
    </row>
    <row r="371" spans="1:224" ht="12" customHeight="1" x14ac:dyDescent="0.25">
      <c r="A371" s="6"/>
      <c r="B371" s="18" t="s">
        <v>37</v>
      </c>
      <c r="C371" s="38"/>
      <c r="D371" s="48"/>
      <c r="E371" s="48"/>
      <c r="F371" s="48"/>
      <c r="G371" s="44"/>
      <c r="H371" s="44"/>
      <c r="I371" s="44"/>
      <c r="J371" s="44"/>
      <c r="K371" s="48"/>
      <c r="L371" s="48"/>
      <c r="M371" s="48"/>
      <c r="N371" s="48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5"/>
      <c r="FK371" s="5"/>
      <c r="FL371" s="5"/>
      <c r="FM371" s="5"/>
      <c r="FN371" s="5"/>
      <c r="FO371" s="5"/>
      <c r="FP371" s="5"/>
      <c r="FQ371" s="5"/>
      <c r="FR371" s="5"/>
      <c r="FS371" s="5"/>
      <c r="FT371" s="5"/>
      <c r="FU371" s="5"/>
      <c r="FV371" s="5"/>
      <c r="FW371" s="5"/>
      <c r="FX371" s="5"/>
      <c r="FY371" s="5"/>
      <c r="FZ371" s="5"/>
      <c r="GA371" s="5"/>
      <c r="GB371" s="5"/>
      <c r="GC371" s="5"/>
      <c r="GD371" s="5"/>
      <c r="GE371" s="5"/>
      <c r="GF371" s="5"/>
      <c r="GG371" s="5"/>
      <c r="GH371" s="5"/>
      <c r="GI371" s="5"/>
      <c r="GJ371" s="5"/>
      <c r="GK371" s="5"/>
      <c r="GL371" s="5"/>
      <c r="GM371" s="5"/>
      <c r="GN371" s="5"/>
      <c r="GO371" s="5"/>
      <c r="GP371" s="5"/>
      <c r="GQ371" s="5"/>
      <c r="GR371" s="5"/>
      <c r="GS371" s="5"/>
      <c r="GT371" s="5"/>
      <c r="GU371" s="5"/>
      <c r="GV371" s="5"/>
      <c r="GW371" s="5"/>
      <c r="GX371" s="5"/>
      <c r="GY371" s="5"/>
      <c r="GZ371" s="5"/>
      <c r="HA371" s="5"/>
      <c r="HB371" s="5"/>
      <c r="HC371" s="5"/>
      <c r="HD371" s="5"/>
      <c r="HE371" s="5"/>
      <c r="HF371" s="5"/>
      <c r="HG371" s="5"/>
      <c r="HH371" s="5"/>
      <c r="HI371" s="5"/>
      <c r="HJ371" s="5"/>
      <c r="HK371" s="5"/>
      <c r="HL371" s="5"/>
      <c r="HM371" s="5"/>
      <c r="HN371" s="5"/>
      <c r="HO371" s="5"/>
      <c r="HP371" s="5"/>
    </row>
    <row r="372" spans="1:224" ht="12" customHeight="1" x14ac:dyDescent="0.25">
      <c r="A372" s="20" t="s">
        <v>115</v>
      </c>
      <c r="B372" s="40" t="s">
        <v>184</v>
      </c>
      <c r="C372" s="22" t="s">
        <v>40</v>
      </c>
      <c r="D372" s="23">
        <v>12.8</v>
      </c>
      <c r="E372" s="23">
        <v>15</v>
      </c>
      <c r="F372" s="23">
        <v>27.8</v>
      </c>
      <c r="G372" s="24">
        <v>298</v>
      </c>
      <c r="H372" s="24">
        <v>289</v>
      </c>
      <c r="I372" s="24">
        <v>25</v>
      </c>
      <c r="J372" s="24">
        <v>204</v>
      </c>
      <c r="K372" s="23">
        <v>0.7</v>
      </c>
      <c r="L372" s="23">
        <v>7.0000000000000007E-2</v>
      </c>
      <c r="M372" s="23">
        <v>0.06</v>
      </c>
      <c r="N372" s="23">
        <v>0.03</v>
      </c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5"/>
      <c r="FK372" s="5"/>
      <c r="FL372" s="5"/>
      <c r="FM372" s="5"/>
      <c r="FN372" s="5"/>
      <c r="FO372" s="5"/>
      <c r="FP372" s="5"/>
      <c r="FQ372" s="5"/>
      <c r="FR372" s="5"/>
      <c r="FS372" s="5"/>
      <c r="FT372" s="5"/>
      <c r="FU372" s="5"/>
      <c r="FV372" s="5"/>
      <c r="FW372" s="5"/>
      <c r="FX372" s="5"/>
      <c r="FY372" s="5"/>
      <c r="FZ372" s="5"/>
      <c r="GA372" s="5"/>
      <c r="GB372" s="5"/>
      <c r="GC372" s="5"/>
      <c r="GD372" s="5"/>
      <c r="GE372" s="5"/>
      <c r="GF372" s="5"/>
      <c r="GG372" s="5"/>
      <c r="GH372" s="5"/>
      <c r="GI372" s="5"/>
      <c r="GJ372" s="5"/>
      <c r="GK372" s="5"/>
      <c r="GL372" s="5"/>
      <c r="GM372" s="5"/>
      <c r="GN372" s="5"/>
      <c r="GO372" s="5"/>
      <c r="GP372" s="5"/>
      <c r="GQ372" s="5"/>
      <c r="GR372" s="5"/>
      <c r="GS372" s="5"/>
      <c r="GT372" s="5"/>
      <c r="GU372" s="5"/>
      <c r="GV372" s="5"/>
      <c r="GW372" s="5"/>
      <c r="GX372" s="5"/>
      <c r="GY372" s="5"/>
      <c r="GZ372" s="5"/>
      <c r="HA372" s="5"/>
      <c r="HB372" s="5"/>
      <c r="HC372" s="5"/>
      <c r="HD372" s="5"/>
      <c r="HE372" s="5"/>
      <c r="HF372" s="5"/>
      <c r="HG372" s="5"/>
      <c r="HH372" s="5"/>
      <c r="HI372" s="5"/>
      <c r="HJ372" s="5"/>
      <c r="HK372" s="5"/>
      <c r="HL372" s="5"/>
      <c r="HM372" s="5"/>
      <c r="HN372" s="5"/>
      <c r="HO372" s="5"/>
      <c r="HP372" s="5"/>
    </row>
    <row r="373" spans="1:224" ht="12" customHeight="1" x14ac:dyDescent="0.25">
      <c r="A373" s="20" t="s">
        <v>85</v>
      </c>
      <c r="B373" s="21" t="s">
        <v>117</v>
      </c>
      <c r="C373" s="22" t="s">
        <v>23</v>
      </c>
      <c r="D373" s="14">
        <v>0</v>
      </c>
      <c r="E373" s="14">
        <v>0</v>
      </c>
      <c r="F373" s="14">
        <v>28</v>
      </c>
      <c r="G373" s="15">
        <v>112</v>
      </c>
      <c r="H373" s="15">
        <v>3</v>
      </c>
      <c r="I373" s="15">
        <v>0</v>
      </c>
      <c r="J373" s="15">
        <v>6</v>
      </c>
      <c r="K373" s="14">
        <v>0</v>
      </c>
      <c r="L373" s="14">
        <v>0</v>
      </c>
      <c r="M373" s="14">
        <v>7.6</v>
      </c>
      <c r="N373" s="14">
        <v>0</v>
      </c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  <c r="FH373" s="5"/>
      <c r="FI373" s="5"/>
      <c r="FJ373" s="5"/>
      <c r="FK373" s="5"/>
      <c r="FL373" s="5"/>
      <c r="FM373" s="5"/>
      <c r="FN373" s="5"/>
      <c r="FO373" s="5"/>
      <c r="FP373" s="5"/>
      <c r="FQ373" s="5"/>
      <c r="FR373" s="5"/>
      <c r="FS373" s="5"/>
      <c r="FT373" s="5"/>
      <c r="FU373" s="5"/>
      <c r="FV373" s="5"/>
      <c r="FW373" s="5"/>
      <c r="FX373" s="5"/>
      <c r="FY373" s="5"/>
      <c r="FZ373" s="5"/>
      <c r="GA373" s="5"/>
      <c r="GB373" s="5"/>
      <c r="GC373" s="5"/>
      <c r="GD373" s="5"/>
      <c r="GE373" s="5"/>
      <c r="GF373" s="5"/>
      <c r="GG373" s="5"/>
      <c r="GH373" s="5"/>
      <c r="GI373" s="5"/>
      <c r="GJ373" s="5"/>
      <c r="GK373" s="5"/>
      <c r="GL373" s="5"/>
      <c r="GM373" s="5"/>
      <c r="GN373" s="5"/>
      <c r="GO373" s="5"/>
      <c r="GP373" s="5"/>
      <c r="GQ373" s="5"/>
      <c r="GR373" s="5"/>
      <c r="GS373" s="5"/>
      <c r="GT373" s="5"/>
      <c r="GU373" s="5"/>
      <c r="GV373" s="5"/>
      <c r="GW373" s="5"/>
      <c r="GX373" s="5"/>
      <c r="GY373" s="5"/>
      <c r="GZ373" s="5"/>
      <c r="HA373" s="5"/>
      <c r="HB373" s="5"/>
      <c r="HC373" s="5"/>
      <c r="HD373" s="5"/>
      <c r="HE373" s="5"/>
      <c r="HF373" s="5"/>
      <c r="HG373" s="5"/>
      <c r="HH373" s="5"/>
      <c r="HI373" s="5"/>
      <c r="HJ373" s="5"/>
      <c r="HK373" s="5"/>
      <c r="HL373" s="5"/>
      <c r="HM373" s="5"/>
      <c r="HN373" s="5"/>
      <c r="HO373" s="5"/>
      <c r="HP373" s="5"/>
    </row>
    <row r="374" spans="1:224" ht="12" customHeight="1" x14ac:dyDescent="0.25">
      <c r="A374" s="6"/>
      <c r="B374" s="35" t="s">
        <v>29</v>
      </c>
      <c r="C374" s="49"/>
      <c r="D374" s="48">
        <f t="shared" ref="D374:N374" si="66">SUM(D372:D373)</f>
        <v>12.8</v>
      </c>
      <c r="E374" s="48">
        <f t="shared" si="66"/>
        <v>15</v>
      </c>
      <c r="F374" s="48">
        <f t="shared" si="66"/>
        <v>55.8</v>
      </c>
      <c r="G374" s="44">
        <f t="shared" si="66"/>
        <v>410</v>
      </c>
      <c r="H374" s="44">
        <f t="shared" si="66"/>
        <v>292</v>
      </c>
      <c r="I374" s="44">
        <f t="shared" si="66"/>
        <v>25</v>
      </c>
      <c r="J374" s="44">
        <f t="shared" si="66"/>
        <v>210</v>
      </c>
      <c r="K374" s="48">
        <f t="shared" si="66"/>
        <v>0.7</v>
      </c>
      <c r="L374" s="48">
        <f t="shared" si="66"/>
        <v>7.0000000000000007E-2</v>
      </c>
      <c r="M374" s="48">
        <f t="shared" si="66"/>
        <v>7.6599999999999993</v>
      </c>
      <c r="N374" s="48">
        <f t="shared" si="66"/>
        <v>0.03</v>
      </c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  <c r="DY374" s="5"/>
      <c r="DZ374" s="5"/>
      <c r="EA374" s="5"/>
      <c r="EB374" s="5"/>
      <c r="EC374" s="5"/>
      <c r="ED374" s="5"/>
      <c r="EE374" s="5"/>
      <c r="EF374" s="5"/>
      <c r="EG374" s="5"/>
      <c r="EH374" s="5"/>
      <c r="EI374" s="5"/>
      <c r="EJ374" s="5"/>
      <c r="EK374" s="5"/>
      <c r="EL374" s="5"/>
      <c r="EM374" s="5"/>
      <c r="EN374" s="5"/>
      <c r="EO374" s="5"/>
      <c r="EP374" s="5"/>
      <c r="EQ374" s="5"/>
      <c r="ER374" s="5"/>
      <c r="ES374" s="5"/>
      <c r="ET374" s="5"/>
      <c r="EU374" s="5"/>
      <c r="EV374" s="5"/>
      <c r="EW374" s="5"/>
      <c r="EX374" s="5"/>
      <c r="EY374" s="5"/>
      <c r="EZ374" s="5"/>
      <c r="FA374" s="5"/>
      <c r="FB374" s="5"/>
      <c r="FC374" s="5"/>
      <c r="FD374" s="5"/>
      <c r="FE374" s="5"/>
      <c r="FF374" s="5"/>
      <c r="FG374" s="5"/>
      <c r="FH374" s="5"/>
      <c r="FI374" s="5"/>
      <c r="FJ374" s="5"/>
      <c r="FK374" s="5"/>
      <c r="FL374" s="5"/>
      <c r="FM374" s="5"/>
      <c r="FN374" s="5"/>
      <c r="FO374" s="5"/>
      <c r="FP374" s="5"/>
      <c r="FQ374" s="5"/>
      <c r="FR374" s="5"/>
      <c r="FS374" s="5"/>
      <c r="FT374" s="5"/>
      <c r="FU374" s="5"/>
      <c r="FV374" s="5"/>
      <c r="FW374" s="5"/>
      <c r="FX374" s="5"/>
      <c r="FY374" s="5"/>
      <c r="FZ374" s="5"/>
      <c r="GA374" s="5"/>
      <c r="GB374" s="5"/>
      <c r="GC374" s="5"/>
      <c r="GD374" s="5"/>
      <c r="GE374" s="5"/>
      <c r="GF374" s="5"/>
      <c r="GG374" s="5"/>
      <c r="GH374" s="5"/>
      <c r="GI374" s="5"/>
      <c r="GJ374" s="5"/>
      <c r="GK374" s="5"/>
      <c r="GL374" s="5"/>
      <c r="GM374" s="5"/>
      <c r="GN374" s="5"/>
      <c r="GO374" s="5"/>
      <c r="GP374" s="5"/>
      <c r="GQ374" s="5"/>
      <c r="GR374" s="5"/>
      <c r="GS374" s="5"/>
      <c r="GT374" s="5"/>
      <c r="GU374" s="5"/>
      <c r="GV374" s="5"/>
      <c r="GW374" s="5"/>
      <c r="GX374" s="5"/>
      <c r="GY374" s="5"/>
      <c r="GZ374" s="5"/>
      <c r="HA374" s="5"/>
      <c r="HB374" s="5"/>
      <c r="HC374" s="5"/>
      <c r="HD374" s="5"/>
      <c r="HE374" s="5"/>
      <c r="HF374" s="5"/>
      <c r="HG374" s="5"/>
      <c r="HH374" s="5"/>
      <c r="HI374" s="5"/>
      <c r="HJ374" s="5"/>
      <c r="HK374" s="5"/>
      <c r="HL374" s="5"/>
      <c r="HM374" s="5"/>
      <c r="HN374" s="5"/>
      <c r="HO374" s="5"/>
      <c r="HP374" s="5"/>
    </row>
    <row r="375" spans="1:224" ht="12" customHeight="1" x14ac:dyDescent="0.25">
      <c r="A375" s="6"/>
      <c r="B375" s="43" t="s">
        <v>43</v>
      </c>
      <c r="C375" s="38"/>
      <c r="D375" s="38">
        <f t="shared" ref="D375:N375" si="67">D362+D370+D374</f>
        <v>68.099999999999994</v>
      </c>
      <c r="E375" s="38">
        <f t="shared" si="67"/>
        <v>68</v>
      </c>
      <c r="F375" s="38">
        <f t="shared" si="67"/>
        <v>227.44</v>
      </c>
      <c r="G375" s="39">
        <f t="shared" si="67"/>
        <v>1823</v>
      </c>
      <c r="H375" s="39">
        <f t="shared" si="67"/>
        <v>536</v>
      </c>
      <c r="I375" s="39">
        <f t="shared" si="67"/>
        <v>249.7</v>
      </c>
      <c r="J375" s="39">
        <f t="shared" si="67"/>
        <v>750</v>
      </c>
      <c r="K375" s="38">
        <f t="shared" si="67"/>
        <v>13.21</v>
      </c>
      <c r="L375" s="38">
        <f t="shared" si="67"/>
        <v>0.92400000000000015</v>
      </c>
      <c r="M375" s="38">
        <f t="shared" si="67"/>
        <v>47.429999999999993</v>
      </c>
      <c r="N375" s="38">
        <f t="shared" si="67"/>
        <v>0.25</v>
      </c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  <c r="FH375" s="5"/>
      <c r="FI375" s="5"/>
      <c r="FJ375" s="5"/>
      <c r="FK375" s="5"/>
      <c r="FL375" s="5"/>
      <c r="FM375" s="5"/>
      <c r="FN375" s="5"/>
      <c r="FO375" s="5"/>
      <c r="FP375" s="5"/>
      <c r="FQ375" s="5"/>
      <c r="FR375" s="5"/>
      <c r="FS375" s="5"/>
      <c r="FT375" s="5"/>
      <c r="FU375" s="5"/>
      <c r="FV375" s="5"/>
      <c r="FW375" s="5"/>
      <c r="FX375" s="5"/>
      <c r="FY375" s="5"/>
      <c r="FZ375" s="5"/>
      <c r="GA375" s="5"/>
      <c r="GB375" s="5"/>
      <c r="GC375" s="5"/>
      <c r="GD375" s="5"/>
      <c r="GE375" s="5"/>
      <c r="GF375" s="5"/>
      <c r="GG375" s="5"/>
      <c r="GH375" s="5"/>
      <c r="GI375" s="5"/>
      <c r="GJ375" s="5"/>
      <c r="GK375" s="5"/>
      <c r="GL375" s="5"/>
      <c r="GM375" s="5"/>
      <c r="GN375" s="5"/>
      <c r="GO375" s="5"/>
      <c r="GP375" s="5"/>
      <c r="GQ375" s="5"/>
      <c r="GR375" s="5"/>
      <c r="GS375" s="5"/>
      <c r="GT375" s="5"/>
      <c r="GU375" s="5"/>
      <c r="GV375" s="5"/>
      <c r="GW375" s="5"/>
      <c r="GX375" s="5"/>
      <c r="GY375" s="5"/>
      <c r="GZ375" s="5"/>
      <c r="HA375" s="5"/>
      <c r="HB375" s="5"/>
      <c r="HC375" s="5"/>
      <c r="HD375" s="5"/>
      <c r="HE375" s="5"/>
      <c r="HF375" s="5"/>
      <c r="HG375" s="5"/>
      <c r="HH375" s="5"/>
      <c r="HI375" s="5"/>
      <c r="HJ375" s="5"/>
      <c r="HK375" s="5"/>
      <c r="HL375" s="5"/>
      <c r="HM375" s="5"/>
      <c r="HN375" s="5"/>
      <c r="HO375" s="5"/>
      <c r="HP375" s="5"/>
    </row>
    <row r="376" spans="1:224" ht="12" customHeight="1" x14ac:dyDescent="0.25">
      <c r="A376" s="6"/>
      <c r="B376" s="50" t="s">
        <v>185</v>
      </c>
      <c r="C376" s="19"/>
      <c r="D376" s="14"/>
      <c r="E376" s="14"/>
      <c r="F376" s="14"/>
      <c r="G376" s="15"/>
      <c r="H376" s="15"/>
      <c r="I376" s="15"/>
      <c r="J376" s="15"/>
      <c r="K376" s="14"/>
      <c r="L376" s="14"/>
      <c r="M376" s="14"/>
      <c r="N376" s="14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  <c r="ET376" s="5"/>
      <c r="EU376" s="5"/>
      <c r="EV376" s="5"/>
      <c r="EW376" s="5"/>
      <c r="EX376" s="5"/>
      <c r="EY376" s="5"/>
      <c r="EZ376" s="5"/>
      <c r="FA376" s="5"/>
      <c r="FB376" s="5"/>
      <c r="FC376" s="5"/>
      <c r="FD376" s="5"/>
      <c r="FE376" s="5"/>
      <c r="FF376" s="5"/>
      <c r="FG376" s="5"/>
      <c r="FH376" s="5"/>
      <c r="FI376" s="5"/>
      <c r="FJ376" s="5"/>
      <c r="FK376" s="5"/>
      <c r="FL376" s="5"/>
      <c r="FM376" s="5"/>
      <c r="FN376" s="5"/>
      <c r="FO376" s="5"/>
      <c r="FP376" s="5"/>
      <c r="FQ376" s="5"/>
      <c r="FR376" s="5"/>
      <c r="FS376" s="5"/>
      <c r="FT376" s="5"/>
      <c r="FU376" s="5"/>
      <c r="FV376" s="5"/>
      <c r="FW376" s="5"/>
      <c r="FX376" s="5"/>
      <c r="FY376" s="5"/>
      <c r="FZ376" s="5"/>
      <c r="GA376" s="5"/>
      <c r="GB376" s="5"/>
      <c r="GC376" s="5"/>
      <c r="GD376" s="5"/>
      <c r="GE376" s="5"/>
      <c r="GF376" s="5"/>
      <c r="GG376" s="5"/>
      <c r="GH376" s="5"/>
      <c r="GI376" s="5"/>
      <c r="GJ376" s="5"/>
      <c r="GK376" s="5"/>
      <c r="GL376" s="5"/>
      <c r="GM376" s="5"/>
      <c r="GN376" s="5"/>
      <c r="GO376" s="5"/>
      <c r="GP376" s="5"/>
      <c r="GQ376" s="5"/>
      <c r="GR376" s="5"/>
      <c r="GS376" s="5"/>
      <c r="GT376" s="5"/>
      <c r="GU376" s="5"/>
      <c r="GV376" s="5"/>
      <c r="GW376" s="5"/>
      <c r="GX376" s="5"/>
      <c r="GY376" s="5"/>
      <c r="GZ376" s="5"/>
      <c r="HA376" s="5"/>
      <c r="HB376" s="5"/>
      <c r="HC376" s="5"/>
      <c r="HD376" s="5"/>
      <c r="HE376" s="5"/>
      <c r="HF376" s="5"/>
      <c r="HG376" s="5"/>
      <c r="HH376" s="5"/>
      <c r="HI376" s="5"/>
      <c r="HJ376" s="5"/>
      <c r="HK376" s="5"/>
      <c r="HL376" s="5"/>
      <c r="HM376" s="5"/>
      <c r="HN376" s="5"/>
      <c r="HO376" s="5"/>
      <c r="HP376" s="5"/>
    </row>
    <row r="377" spans="1:224" ht="12" customHeight="1" x14ac:dyDescent="0.25">
      <c r="A377" s="6"/>
      <c r="B377" s="17" t="s">
        <v>18</v>
      </c>
      <c r="C377" s="19"/>
      <c r="D377" s="14"/>
      <c r="E377" s="14"/>
      <c r="F377" s="14"/>
      <c r="G377" s="15"/>
      <c r="H377" s="15"/>
      <c r="I377" s="15"/>
      <c r="J377" s="15"/>
      <c r="K377" s="14"/>
      <c r="L377" s="14"/>
      <c r="M377" s="14"/>
      <c r="N377" s="14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5"/>
      <c r="FK377" s="5"/>
      <c r="FL377" s="5"/>
      <c r="FM377" s="5"/>
      <c r="FN377" s="5"/>
      <c r="FO377" s="5"/>
      <c r="FP377" s="5"/>
      <c r="FQ377" s="5"/>
      <c r="FR377" s="5"/>
      <c r="FS377" s="5"/>
      <c r="FT377" s="5"/>
      <c r="FU377" s="5"/>
      <c r="FV377" s="5"/>
      <c r="FW377" s="5"/>
      <c r="FX377" s="5"/>
      <c r="FY377" s="5"/>
      <c r="FZ377" s="5"/>
      <c r="GA377" s="5"/>
      <c r="GB377" s="5"/>
      <c r="GC377" s="5"/>
      <c r="GD377" s="5"/>
      <c r="GE377" s="5"/>
      <c r="GF377" s="5"/>
      <c r="GG377" s="5"/>
      <c r="GH377" s="5"/>
      <c r="GI377" s="5"/>
      <c r="GJ377" s="5"/>
      <c r="GK377" s="5"/>
      <c r="GL377" s="5"/>
      <c r="GM377" s="5"/>
      <c r="GN377" s="5"/>
      <c r="GO377" s="5"/>
      <c r="GP377" s="5"/>
      <c r="GQ377" s="5"/>
      <c r="GR377" s="5"/>
      <c r="GS377" s="5"/>
      <c r="GT377" s="5"/>
      <c r="GU377" s="5"/>
      <c r="GV377" s="5"/>
      <c r="GW377" s="5"/>
      <c r="GX377" s="5"/>
      <c r="GY377" s="5"/>
      <c r="GZ377" s="5"/>
      <c r="HA377" s="5"/>
      <c r="HB377" s="5"/>
      <c r="HC377" s="5"/>
      <c r="HD377" s="5"/>
      <c r="HE377" s="5"/>
      <c r="HF377" s="5"/>
      <c r="HG377" s="5"/>
      <c r="HH377" s="5"/>
      <c r="HI377" s="5"/>
      <c r="HJ377" s="5"/>
      <c r="HK377" s="5"/>
      <c r="HL377" s="5"/>
      <c r="HM377" s="5"/>
      <c r="HN377" s="5"/>
      <c r="HO377" s="5"/>
      <c r="HP377" s="5"/>
    </row>
    <row r="378" spans="1:224" ht="12" customHeight="1" x14ac:dyDescent="0.25">
      <c r="A378" s="6"/>
      <c r="B378" s="18" t="s">
        <v>79</v>
      </c>
      <c r="C378" s="19"/>
      <c r="D378" s="14"/>
      <c r="E378" s="14"/>
      <c r="F378" s="14"/>
      <c r="G378" s="15"/>
      <c r="H378" s="15"/>
      <c r="I378" s="15"/>
      <c r="J378" s="15"/>
      <c r="K378" s="14"/>
      <c r="L378" s="14"/>
      <c r="M378" s="14"/>
      <c r="N378" s="14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  <c r="FH378" s="5"/>
      <c r="FI378" s="5"/>
      <c r="FJ378" s="5"/>
      <c r="FK378" s="5"/>
      <c r="FL378" s="5"/>
      <c r="FM378" s="5"/>
      <c r="FN378" s="5"/>
      <c r="FO378" s="5"/>
      <c r="FP378" s="5"/>
      <c r="FQ378" s="5"/>
      <c r="FR378" s="5"/>
      <c r="FS378" s="5"/>
      <c r="FT378" s="5"/>
      <c r="FU378" s="5"/>
      <c r="FV378" s="5"/>
      <c r="FW378" s="5"/>
      <c r="FX378" s="5"/>
      <c r="FY378" s="5"/>
      <c r="FZ378" s="5"/>
      <c r="GA378" s="5"/>
      <c r="GB378" s="5"/>
      <c r="GC378" s="5"/>
      <c r="GD378" s="5"/>
      <c r="GE378" s="5"/>
      <c r="GF378" s="5"/>
      <c r="GG378" s="5"/>
      <c r="GH378" s="5"/>
      <c r="GI378" s="5"/>
      <c r="GJ378" s="5"/>
      <c r="GK378" s="5"/>
      <c r="GL378" s="5"/>
      <c r="GM378" s="5"/>
      <c r="GN378" s="5"/>
      <c r="GO378" s="5"/>
      <c r="GP378" s="5"/>
      <c r="GQ378" s="5"/>
      <c r="GR378" s="5"/>
      <c r="GS378" s="5"/>
      <c r="GT378" s="5"/>
      <c r="GU378" s="5"/>
      <c r="GV378" s="5"/>
      <c r="GW378" s="5"/>
      <c r="GX378" s="5"/>
      <c r="GY378" s="5"/>
      <c r="GZ378" s="5"/>
      <c r="HA378" s="5"/>
      <c r="HB378" s="5"/>
      <c r="HC378" s="5"/>
      <c r="HD378" s="5"/>
      <c r="HE378" s="5"/>
      <c r="HF378" s="5"/>
      <c r="HG378" s="5"/>
      <c r="HH378" s="5"/>
      <c r="HI378" s="5"/>
      <c r="HJ378" s="5"/>
      <c r="HK378" s="5"/>
      <c r="HL378" s="5"/>
      <c r="HM378" s="5"/>
      <c r="HN378" s="5"/>
      <c r="HO378" s="5"/>
      <c r="HP378" s="5"/>
    </row>
    <row r="379" spans="1:224" ht="12" customHeight="1" x14ac:dyDescent="0.25">
      <c r="A379" s="20">
        <v>204</v>
      </c>
      <c r="B379" s="21" t="s">
        <v>186</v>
      </c>
      <c r="C379" s="22" t="s">
        <v>23</v>
      </c>
      <c r="D379" s="23">
        <v>10.9</v>
      </c>
      <c r="E379" s="23">
        <v>13.5</v>
      </c>
      <c r="F379" s="23">
        <v>33</v>
      </c>
      <c r="G379" s="24">
        <v>298</v>
      </c>
      <c r="H379" s="24">
        <v>122</v>
      </c>
      <c r="I379" s="24">
        <v>20</v>
      </c>
      <c r="J379" s="24">
        <v>136</v>
      </c>
      <c r="K379" s="23">
        <v>0.9</v>
      </c>
      <c r="L379" s="23">
        <v>6.5000000000000002E-2</v>
      </c>
      <c r="M379" s="23">
        <v>0</v>
      </c>
      <c r="N379" s="23">
        <v>0</v>
      </c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  <c r="FH379" s="5"/>
      <c r="FI379" s="5"/>
      <c r="FJ379" s="5"/>
      <c r="FK379" s="5"/>
      <c r="FL379" s="5"/>
      <c r="FM379" s="5"/>
      <c r="FN379" s="5"/>
      <c r="FO379" s="5"/>
      <c r="FP379" s="5"/>
      <c r="FQ379" s="5"/>
      <c r="FR379" s="5"/>
      <c r="FS379" s="5"/>
      <c r="FT379" s="5"/>
      <c r="FU379" s="5"/>
      <c r="FV379" s="5"/>
      <c r="FW379" s="5"/>
      <c r="FX379" s="5"/>
      <c r="FY379" s="5"/>
      <c r="FZ379" s="5"/>
      <c r="GA379" s="5"/>
      <c r="GB379" s="5"/>
      <c r="GC379" s="5"/>
      <c r="GD379" s="5"/>
      <c r="GE379" s="5"/>
      <c r="GF379" s="5"/>
      <c r="GG379" s="5"/>
      <c r="GH379" s="5"/>
      <c r="GI379" s="5"/>
      <c r="GJ379" s="5"/>
      <c r="GK379" s="5"/>
      <c r="GL379" s="5"/>
      <c r="GM379" s="5"/>
      <c r="GN379" s="5"/>
      <c r="GO379" s="5"/>
      <c r="GP379" s="5"/>
      <c r="GQ379" s="5"/>
      <c r="GR379" s="5"/>
      <c r="GS379" s="5"/>
      <c r="GT379" s="5"/>
      <c r="GU379" s="5"/>
      <c r="GV379" s="5"/>
      <c r="GW379" s="5"/>
      <c r="GX379" s="5"/>
      <c r="GY379" s="5"/>
      <c r="GZ379" s="5"/>
      <c r="HA379" s="5"/>
      <c r="HB379" s="5"/>
      <c r="HC379" s="5"/>
      <c r="HD379" s="5"/>
      <c r="HE379" s="5"/>
      <c r="HF379" s="5"/>
      <c r="HG379" s="5"/>
      <c r="HH379" s="5"/>
      <c r="HI379" s="5"/>
      <c r="HJ379" s="5"/>
      <c r="HK379" s="5"/>
      <c r="HL379" s="5"/>
      <c r="HM379" s="5"/>
      <c r="HN379" s="5"/>
      <c r="HO379" s="5"/>
      <c r="HP379" s="5"/>
    </row>
    <row r="380" spans="1:224" ht="12" customHeight="1" x14ac:dyDescent="0.25">
      <c r="A380" s="20"/>
      <c r="B380" s="21" t="s">
        <v>187</v>
      </c>
      <c r="C380" s="22" t="s">
        <v>40</v>
      </c>
      <c r="D380" s="23">
        <v>7.6</v>
      </c>
      <c r="E380" s="23">
        <v>4.2</v>
      </c>
      <c r="F380" s="23">
        <v>11.1</v>
      </c>
      <c r="G380" s="24">
        <v>113</v>
      </c>
      <c r="H380" s="24">
        <v>85</v>
      </c>
      <c r="I380" s="24">
        <v>0</v>
      </c>
      <c r="J380" s="24">
        <v>0</v>
      </c>
      <c r="K380" s="23">
        <v>0</v>
      </c>
      <c r="L380" s="23">
        <v>0</v>
      </c>
      <c r="M380" s="23">
        <v>0</v>
      </c>
      <c r="N380" s="23">
        <v>0</v>
      </c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  <c r="FH380" s="5"/>
      <c r="FI380" s="5"/>
      <c r="FJ380" s="5"/>
      <c r="FK380" s="5"/>
      <c r="FL380" s="5"/>
      <c r="FM380" s="5"/>
      <c r="FN380" s="5"/>
      <c r="FO380" s="5"/>
      <c r="FP380" s="5"/>
      <c r="FQ380" s="5"/>
      <c r="FR380" s="5"/>
      <c r="FS380" s="5"/>
      <c r="FT380" s="5"/>
      <c r="FU380" s="5"/>
      <c r="FV380" s="5"/>
      <c r="FW380" s="5"/>
      <c r="FX380" s="5"/>
      <c r="FY380" s="5"/>
      <c r="FZ380" s="5"/>
      <c r="GA380" s="5"/>
      <c r="GB380" s="5"/>
      <c r="GC380" s="5"/>
      <c r="GD380" s="5"/>
      <c r="GE380" s="5"/>
      <c r="GF380" s="5"/>
      <c r="GG380" s="5"/>
      <c r="GH380" s="5"/>
      <c r="GI380" s="5"/>
      <c r="GJ380" s="5"/>
      <c r="GK380" s="5"/>
      <c r="GL380" s="5"/>
      <c r="GM380" s="5"/>
      <c r="GN380" s="5"/>
      <c r="GO380" s="5"/>
      <c r="GP380" s="5"/>
      <c r="GQ380" s="5"/>
      <c r="GR380" s="5"/>
      <c r="GS380" s="5"/>
      <c r="GT380" s="5"/>
      <c r="GU380" s="5"/>
      <c r="GV380" s="5"/>
      <c r="GW380" s="5"/>
      <c r="GX380" s="5"/>
      <c r="GY380" s="5"/>
      <c r="GZ380" s="5"/>
      <c r="HA380" s="5"/>
      <c r="HB380" s="5"/>
      <c r="HC380" s="5"/>
      <c r="HD380" s="5"/>
      <c r="HE380" s="5"/>
      <c r="HF380" s="5"/>
      <c r="HG380" s="5"/>
      <c r="HH380" s="5"/>
      <c r="HI380" s="5"/>
      <c r="HJ380" s="5"/>
      <c r="HK380" s="5"/>
      <c r="HL380" s="5"/>
      <c r="HM380" s="5"/>
      <c r="HN380" s="5"/>
      <c r="HO380" s="5"/>
      <c r="HP380" s="5"/>
    </row>
    <row r="381" spans="1:224" ht="12" customHeight="1" x14ac:dyDescent="0.25">
      <c r="A381" s="20">
        <v>376</v>
      </c>
      <c r="B381" s="21" t="s">
        <v>26</v>
      </c>
      <c r="C381" s="22" t="s">
        <v>23</v>
      </c>
      <c r="D381" s="14">
        <v>0.2</v>
      </c>
      <c r="E381" s="14">
        <v>0.1</v>
      </c>
      <c r="F381" s="14">
        <v>5</v>
      </c>
      <c r="G381" s="15">
        <v>21</v>
      </c>
      <c r="H381" s="15">
        <v>5</v>
      </c>
      <c r="I381" s="15">
        <v>4</v>
      </c>
      <c r="J381" s="15">
        <v>8</v>
      </c>
      <c r="K381" s="14">
        <v>0.9</v>
      </c>
      <c r="L381" s="14">
        <v>0</v>
      </c>
      <c r="M381" s="14">
        <v>0.1</v>
      </c>
      <c r="N381" s="14">
        <v>0</v>
      </c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  <c r="DY381" s="5"/>
      <c r="DZ381" s="5"/>
      <c r="EA381" s="5"/>
      <c r="EB381" s="5"/>
      <c r="EC381" s="5"/>
      <c r="ED381" s="5"/>
      <c r="EE381" s="5"/>
      <c r="EF381" s="5"/>
      <c r="EG381" s="5"/>
      <c r="EH381" s="5"/>
      <c r="EI381" s="5"/>
      <c r="EJ381" s="5"/>
      <c r="EK381" s="5"/>
      <c r="EL381" s="5"/>
      <c r="EM381" s="5"/>
      <c r="EN381" s="5"/>
      <c r="EO381" s="5"/>
      <c r="EP381" s="5"/>
      <c r="EQ381" s="5"/>
      <c r="ER381" s="5"/>
      <c r="ES381" s="5"/>
      <c r="ET381" s="5"/>
      <c r="EU381" s="5"/>
      <c r="EV381" s="5"/>
      <c r="EW381" s="5"/>
      <c r="EX381" s="5"/>
      <c r="EY381" s="5"/>
      <c r="EZ381" s="5"/>
      <c r="FA381" s="5"/>
      <c r="FB381" s="5"/>
      <c r="FC381" s="5"/>
      <c r="FD381" s="5"/>
      <c r="FE381" s="5"/>
      <c r="FF381" s="5"/>
      <c r="FG381" s="5"/>
      <c r="FH381" s="5"/>
      <c r="FI381" s="5"/>
      <c r="FJ381" s="5"/>
      <c r="FK381" s="5"/>
      <c r="FL381" s="5"/>
      <c r="FM381" s="5"/>
      <c r="FN381" s="5"/>
      <c r="FO381" s="5"/>
      <c r="FP381" s="5"/>
      <c r="FQ381" s="5"/>
      <c r="FR381" s="5"/>
      <c r="FS381" s="5"/>
      <c r="FT381" s="5"/>
      <c r="FU381" s="5"/>
      <c r="FV381" s="5"/>
      <c r="FW381" s="5"/>
      <c r="FX381" s="5"/>
      <c r="FY381" s="5"/>
      <c r="FZ381" s="5"/>
      <c r="GA381" s="5"/>
      <c r="GB381" s="5"/>
      <c r="GC381" s="5"/>
      <c r="GD381" s="5"/>
      <c r="GE381" s="5"/>
      <c r="GF381" s="5"/>
      <c r="GG381" s="5"/>
      <c r="GH381" s="5"/>
      <c r="GI381" s="5"/>
      <c r="GJ381" s="5"/>
      <c r="GK381" s="5"/>
      <c r="GL381" s="5"/>
      <c r="GM381" s="5"/>
      <c r="GN381" s="5"/>
      <c r="GO381" s="5"/>
      <c r="GP381" s="5"/>
      <c r="GQ381" s="5"/>
      <c r="GR381" s="5"/>
      <c r="GS381" s="5"/>
      <c r="GT381" s="5"/>
      <c r="GU381" s="5"/>
      <c r="GV381" s="5"/>
      <c r="GW381" s="5"/>
      <c r="GX381" s="5"/>
      <c r="GY381" s="5"/>
      <c r="GZ381" s="5"/>
      <c r="HA381" s="5"/>
      <c r="HB381" s="5"/>
      <c r="HC381" s="5"/>
      <c r="HD381" s="5"/>
      <c r="HE381" s="5"/>
      <c r="HF381" s="5"/>
      <c r="HG381" s="5"/>
      <c r="HH381" s="5"/>
      <c r="HI381" s="5"/>
      <c r="HJ381" s="5"/>
      <c r="HK381" s="5"/>
      <c r="HL381" s="5"/>
      <c r="HM381" s="5"/>
      <c r="HN381" s="5"/>
      <c r="HO381" s="5"/>
      <c r="HP381" s="5"/>
    </row>
    <row r="382" spans="1:224" ht="12" customHeight="1" x14ac:dyDescent="0.25">
      <c r="A382" s="6"/>
      <c r="B382" s="25" t="s">
        <v>27</v>
      </c>
      <c r="C382" s="22" t="s">
        <v>188</v>
      </c>
      <c r="D382" s="14">
        <v>1.1200000000000001</v>
      </c>
      <c r="E382" s="14">
        <v>0.28000000000000003</v>
      </c>
      <c r="F382" s="14">
        <v>8.0080000000000009</v>
      </c>
      <c r="G382" s="15">
        <v>39.200000000000003</v>
      </c>
      <c r="H382" s="15">
        <v>5.6</v>
      </c>
      <c r="I382" s="15">
        <v>0</v>
      </c>
      <c r="J382" s="15">
        <v>0</v>
      </c>
      <c r="K382" s="14">
        <v>0.28000000000000003</v>
      </c>
      <c r="L382" s="14">
        <v>4.48E-2</v>
      </c>
      <c r="M382" s="14">
        <v>0</v>
      </c>
      <c r="N382" s="14">
        <v>0</v>
      </c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  <c r="FH382" s="5"/>
      <c r="FI382" s="5"/>
      <c r="FJ382" s="5"/>
      <c r="FK382" s="5"/>
      <c r="FL382" s="5"/>
      <c r="FM382" s="5"/>
      <c r="FN382" s="5"/>
      <c r="FO382" s="5"/>
      <c r="FP382" s="5"/>
      <c r="FQ382" s="5"/>
      <c r="FR382" s="5"/>
      <c r="FS382" s="5"/>
      <c r="FT382" s="5"/>
      <c r="FU382" s="5"/>
      <c r="FV382" s="5"/>
      <c r="FW382" s="5"/>
      <c r="FX382" s="5"/>
      <c r="FY382" s="5"/>
      <c r="FZ382" s="5"/>
      <c r="GA382" s="5"/>
      <c r="GB382" s="5"/>
      <c r="GC382" s="5"/>
      <c r="GD382" s="5"/>
      <c r="GE382" s="5"/>
      <c r="GF382" s="5"/>
      <c r="GG382" s="5"/>
      <c r="GH382" s="5"/>
      <c r="GI382" s="5"/>
      <c r="GJ382" s="5"/>
      <c r="GK382" s="5"/>
      <c r="GL382" s="5"/>
      <c r="GM382" s="5"/>
      <c r="GN382" s="5"/>
      <c r="GO382" s="5"/>
      <c r="GP382" s="5"/>
      <c r="GQ382" s="5"/>
      <c r="GR382" s="5"/>
      <c r="GS382" s="5"/>
      <c r="GT382" s="5"/>
      <c r="GU382" s="5"/>
      <c r="GV382" s="5"/>
      <c r="GW382" s="5"/>
      <c r="GX382" s="5"/>
      <c r="GY382" s="5"/>
      <c r="GZ382" s="5"/>
      <c r="HA382" s="5"/>
      <c r="HB382" s="5"/>
      <c r="HC382" s="5"/>
      <c r="HD382" s="5"/>
      <c r="HE382" s="5"/>
      <c r="HF382" s="5"/>
      <c r="HG382" s="5"/>
      <c r="HH382" s="5"/>
      <c r="HI382" s="5"/>
      <c r="HJ382" s="5"/>
      <c r="HK382" s="5"/>
      <c r="HL382" s="5"/>
      <c r="HM382" s="5"/>
      <c r="HN382" s="5"/>
      <c r="HO382" s="5"/>
      <c r="HP382" s="5"/>
    </row>
    <row r="383" spans="1:224" ht="12" customHeight="1" x14ac:dyDescent="0.25">
      <c r="A383" s="6"/>
      <c r="B383" s="35" t="s">
        <v>29</v>
      </c>
      <c r="C383" s="27"/>
      <c r="D383" s="28">
        <f t="shared" ref="D383:N383" si="68">SUM(D379:D382)</f>
        <v>19.82</v>
      </c>
      <c r="E383" s="28">
        <f t="shared" si="68"/>
        <v>18.080000000000002</v>
      </c>
      <c r="F383" s="28">
        <f t="shared" si="68"/>
        <v>57.108000000000004</v>
      </c>
      <c r="G383" s="29">
        <f t="shared" si="68"/>
        <v>471.2</v>
      </c>
      <c r="H383" s="29">
        <f t="shared" si="68"/>
        <v>217.6</v>
      </c>
      <c r="I383" s="29">
        <f t="shared" si="68"/>
        <v>24</v>
      </c>
      <c r="J383" s="29">
        <f t="shared" si="68"/>
        <v>144</v>
      </c>
      <c r="K383" s="28">
        <f t="shared" si="68"/>
        <v>2.08</v>
      </c>
      <c r="L383" s="28">
        <f t="shared" si="68"/>
        <v>0.10980000000000001</v>
      </c>
      <c r="M383" s="28">
        <f t="shared" si="68"/>
        <v>0.1</v>
      </c>
      <c r="N383" s="28">
        <f t="shared" si="68"/>
        <v>0</v>
      </c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  <c r="DY383" s="5"/>
      <c r="DZ383" s="5"/>
      <c r="EA383" s="5"/>
      <c r="EB383" s="5"/>
      <c r="EC383" s="5"/>
      <c r="ED383" s="5"/>
      <c r="EE383" s="5"/>
      <c r="EF383" s="5"/>
      <c r="EG383" s="5"/>
      <c r="EH383" s="5"/>
      <c r="EI383" s="5"/>
      <c r="EJ383" s="5"/>
      <c r="EK383" s="5"/>
      <c r="EL383" s="5"/>
      <c r="EM383" s="5"/>
      <c r="EN383" s="5"/>
      <c r="EO383" s="5"/>
      <c r="EP383" s="5"/>
      <c r="EQ383" s="5"/>
      <c r="ER383" s="5"/>
      <c r="ES383" s="5"/>
      <c r="ET383" s="5"/>
      <c r="EU383" s="5"/>
      <c r="EV383" s="5"/>
      <c r="EW383" s="5"/>
      <c r="EX383" s="5"/>
      <c r="EY383" s="5"/>
      <c r="EZ383" s="5"/>
      <c r="FA383" s="5"/>
      <c r="FB383" s="5"/>
      <c r="FC383" s="5"/>
      <c r="FD383" s="5"/>
      <c r="FE383" s="5"/>
      <c r="FF383" s="5"/>
      <c r="FG383" s="5"/>
      <c r="FH383" s="5"/>
      <c r="FI383" s="5"/>
      <c r="FJ383" s="5"/>
      <c r="FK383" s="5"/>
      <c r="FL383" s="5"/>
      <c r="FM383" s="5"/>
      <c r="FN383" s="5"/>
      <c r="FO383" s="5"/>
      <c r="FP383" s="5"/>
      <c r="FQ383" s="5"/>
      <c r="FR383" s="5"/>
      <c r="FS383" s="5"/>
      <c r="FT383" s="5"/>
      <c r="FU383" s="5"/>
      <c r="FV383" s="5"/>
      <c r="FW383" s="5"/>
      <c r="FX383" s="5"/>
      <c r="FY383" s="5"/>
      <c r="FZ383" s="5"/>
      <c r="GA383" s="5"/>
      <c r="GB383" s="5"/>
      <c r="GC383" s="5"/>
      <c r="GD383" s="5"/>
      <c r="GE383" s="5"/>
      <c r="GF383" s="5"/>
      <c r="GG383" s="5"/>
      <c r="GH383" s="5"/>
      <c r="GI383" s="5"/>
      <c r="GJ383" s="5"/>
      <c r="GK383" s="5"/>
      <c r="GL383" s="5"/>
      <c r="GM383" s="5"/>
      <c r="GN383" s="5"/>
      <c r="GO383" s="5"/>
      <c r="GP383" s="5"/>
      <c r="GQ383" s="5"/>
      <c r="GR383" s="5"/>
      <c r="GS383" s="5"/>
      <c r="GT383" s="5"/>
      <c r="GU383" s="5"/>
      <c r="GV383" s="5"/>
      <c r="GW383" s="5"/>
      <c r="GX383" s="5"/>
      <c r="GY383" s="5"/>
      <c r="GZ383" s="5"/>
      <c r="HA383" s="5"/>
      <c r="HB383" s="5"/>
      <c r="HC383" s="5"/>
      <c r="HD383" s="5"/>
      <c r="HE383" s="5"/>
      <c r="HF383" s="5"/>
      <c r="HG383" s="5"/>
      <c r="HH383" s="5"/>
      <c r="HI383" s="5"/>
      <c r="HJ383" s="5"/>
      <c r="HK383" s="5"/>
      <c r="HL383" s="5"/>
      <c r="HM383" s="5"/>
      <c r="HN383" s="5"/>
      <c r="HO383" s="5"/>
      <c r="HP383" s="5"/>
    </row>
    <row r="384" spans="1:224" ht="12" customHeight="1" x14ac:dyDescent="0.25">
      <c r="A384" s="6"/>
      <c r="B384" s="18" t="s">
        <v>30</v>
      </c>
      <c r="C384" s="19"/>
      <c r="D384" s="14"/>
      <c r="E384" s="14"/>
      <c r="F384" s="14"/>
      <c r="G384" s="15"/>
      <c r="H384" s="15"/>
      <c r="I384" s="15"/>
      <c r="J384" s="15"/>
      <c r="K384" s="14"/>
      <c r="L384" s="14"/>
      <c r="M384" s="14"/>
      <c r="N384" s="14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  <c r="DY384" s="5"/>
      <c r="DZ384" s="5"/>
      <c r="EA384" s="5"/>
      <c r="EB384" s="5"/>
      <c r="EC384" s="5"/>
      <c r="ED384" s="5"/>
      <c r="EE384" s="5"/>
      <c r="EF384" s="5"/>
      <c r="EG384" s="5"/>
      <c r="EH384" s="5"/>
      <c r="EI384" s="5"/>
      <c r="EJ384" s="5"/>
      <c r="EK384" s="5"/>
      <c r="EL384" s="5"/>
      <c r="EM384" s="5"/>
      <c r="EN384" s="5"/>
      <c r="EO384" s="5"/>
      <c r="EP384" s="5"/>
      <c r="EQ384" s="5"/>
      <c r="ER384" s="5"/>
      <c r="ES384" s="5"/>
      <c r="ET384" s="5"/>
      <c r="EU384" s="5"/>
      <c r="EV384" s="5"/>
      <c r="EW384" s="5"/>
      <c r="EX384" s="5"/>
      <c r="EY384" s="5"/>
      <c r="EZ384" s="5"/>
      <c r="FA384" s="5"/>
      <c r="FB384" s="5"/>
      <c r="FC384" s="5"/>
      <c r="FD384" s="5"/>
      <c r="FE384" s="5"/>
      <c r="FF384" s="5"/>
      <c r="FG384" s="5"/>
      <c r="FH384" s="5"/>
      <c r="FI384" s="5"/>
      <c r="FJ384" s="5"/>
      <c r="FK384" s="5"/>
      <c r="FL384" s="5"/>
      <c r="FM384" s="5"/>
      <c r="FN384" s="5"/>
      <c r="FO384" s="5"/>
      <c r="FP384" s="5"/>
      <c r="FQ384" s="5"/>
      <c r="FR384" s="5"/>
      <c r="FS384" s="5"/>
      <c r="FT384" s="5"/>
      <c r="FU384" s="5"/>
      <c r="FV384" s="5"/>
      <c r="FW384" s="5"/>
      <c r="FX384" s="5"/>
      <c r="FY384" s="5"/>
      <c r="FZ384" s="5"/>
      <c r="GA384" s="5"/>
      <c r="GB384" s="5"/>
      <c r="GC384" s="5"/>
      <c r="GD384" s="5"/>
      <c r="GE384" s="5"/>
      <c r="GF384" s="5"/>
      <c r="GG384" s="5"/>
      <c r="GH384" s="5"/>
      <c r="GI384" s="5"/>
      <c r="GJ384" s="5"/>
      <c r="GK384" s="5"/>
      <c r="GL384" s="5"/>
      <c r="GM384" s="5"/>
      <c r="GN384" s="5"/>
      <c r="GO384" s="5"/>
      <c r="GP384" s="5"/>
      <c r="GQ384" s="5"/>
      <c r="GR384" s="5"/>
      <c r="GS384" s="5"/>
      <c r="GT384" s="5"/>
      <c r="GU384" s="5"/>
      <c r="GV384" s="5"/>
      <c r="GW384" s="5"/>
      <c r="GX384" s="5"/>
      <c r="GY384" s="5"/>
      <c r="GZ384" s="5"/>
      <c r="HA384" s="5"/>
      <c r="HB384" s="5"/>
      <c r="HC384" s="5"/>
      <c r="HD384" s="5"/>
      <c r="HE384" s="5"/>
      <c r="HF384" s="5"/>
      <c r="HG384" s="5"/>
      <c r="HH384" s="5"/>
      <c r="HI384" s="5"/>
      <c r="HJ384" s="5"/>
      <c r="HK384" s="5"/>
      <c r="HL384" s="5"/>
      <c r="HM384" s="5"/>
      <c r="HN384" s="5"/>
      <c r="HO384" s="5"/>
      <c r="HP384" s="5"/>
    </row>
    <row r="385" spans="1:224" ht="12" customHeight="1" x14ac:dyDescent="0.25">
      <c r="A385" s="6" t="s">
        <v>64</v>
      </c>
      <c r="B385" s="21" t="s">
        <v>189</v>
      </c>
      <c r="C385" s="22" t="s">
        <v>190</v>
      </c>
      <c r="D385" s="23">
        <v>3.8</v>
      </c>
      <c r="E385" s="23">
        <v>4.8</v>
      </c>
      <c r="F385" s="23">
        <v>21.7</v>
      </c>
      <c r="G385" s="15">
        <v>145</v>
      </c>
      <c r="H385" s="15">
        <v>104</v>
      </c>
      <c r="I385" s="15">
        <v>15</v>
      </c>
      <c r="J385" s="15">
        <v>82</v>
      </c>
      <c r="K385" s="14">
        <v>1</v>
      </c>
      <c r="L385" s="14">
        <v>0.34</v>
      </c>
      <c r="M385" s="14">
        <v>9.4</v>
      </c>
      <c r="N385" s="14">
        <v>0.02</v>
      </c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  <c r="ET385" s="5"/>
      <c r="EU385" s="5"/>
      <c r="EV385" s="5"/>
      <c r="EW385" s="5"/>
      <c r="EX385" s="5"/>
      <c r="EY385" s="5"/>
      <c r="EZ385" s="5"/>
      <c r="FA385" s="5"/>
      <c r="FB385" s="5"/>
      <c r="FC385" s="5"/>
      <c r="FD385" s="5"/>
      <c r="FE385" s="5"/>
      <c r="FF385" s="5"/>
      <c r="FG385" s="5"/>
      <c r="FH385" s="5"/>
      <c r="FI385" s="5"/>
      <c r="FJ385" s="5"/>
      <c r="FK385" s="5"/>
      <c r="FL385" s="5"/>
      <c r="FM385" s="5"/>
      <c r="FN385" s="5"/>
      <c r="FO385" s="5"/>
      <c r="FP385" s="5"/>
      <c r="FQ385" s="5"/>
      <c r="FR385" s="5"/>
      <c r="FS385" s="5"/>
      <c r="FT385" s="5"/>
      <c r="FU385" s="5"/>
      <c r="FV385" s="5"/>
      <c r="FW385" s="5"/>
      <c r="FX385" s="5"/>
      <c r="FY385" s="5"/>
      <c r="FZ385" s="5"/>
      <c r="GA385" s="5"/>
      <c r="GB385" s="5"/>
      <c r="GC385" s="5"/>
      <c r="GD385" s="5"/>
      <c r="GE385" s="5"/>
      <c r="GF385" s="5"/>
      <c r="GG385" s="5"/>
      <c r="GH385" s="5"/>
      <c r="GI385" s="5"/>
      <c r="GJ385" s="5"/>
      <c r="GK385" s="5"/>
      <c r="GL385" s="5"/>
      <c r="GM385" s="5"/>
      <c r="GN385" s="5"/>
      <c r="GO385" s="5"/>
      <c r="GP385" s="5"/>
      <c r="GQ385" s="5"/>
      <c r="GR385" s="5"/>
      <c r="GS385" s="5"/>
      <c r="GT385" s="5"/>
      <c r="GU385" s="5"/>
      <c r="GV385" s="5"/>
      <c r="GW385" s="5"/>
      <c r="GX385" s="5"/>
      <c r="GY385" s="5"/>
      <c r="GZ385" s="5"/>
      <c r="HA385" s="5"/>
      <c r="HB385" s="5"/>
      <c r="HC385" s="5"/>
      <c r="HD385" s="5"/>
      <c r="HE385" s="5"/>
      <c r="HF385" s="5"/>
      <c r="HG385" s="5"/>
      <c r="HH385" s="5"/>
      <c r="HI385" s="5"/>
      <c r="HJ385" s="5"/>
      <c r="HK385" s="5"/>
      <c r="HL385" s="5"/>
      <c r="HM385" s="5"/>
      <c r="HN385" s="5"/>
      <c r="HO385" s="5"/>
      <c r="HP385" s="5"/>
    </row>
    <row r="386" spans="1:224" ht="12" customHeight="1" x14ac:dyDescent="0.25">
      <c r="A386" s="20">
        <v>260</v>
      </c>
      <c r="B386" s="31" t="s">
        <v>191</v>
      </c>
      <c r="C386" s="22" t="s">
        <v>40</v>
      </c>
      <c r="D386" s="23">
        <v>10.6</v>
      </c>
      <c r="E386" s="23">
        <v>10.5</v>
      </c>
      <c r="F386" s="23">
        <v>2.4</v>
      </c>
      <c r="G386" s="24">
        <v>146</v>
      </c>
      <c r="H386" s="24">
        <v>15.7</v>
      </c>
      <c r="I386" s="24">
        <v>17.899999999999999</v>
      </c>
      <c r="J386" s="24">
        <v>23</v>
      </c>
      <c r="K386" s="23">
        <v>1.2</v>
      </c>
      <c r="L386" s="23">
        <v>0.06</v>
      </c>
      <c r="M386" s="23">
        <v>0.5</v>
      </c>
      <c r="N386" s="23">
        <v>0.01</v>
      </c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  <c r="DY386" s="5"/>
      <c r="DZ386" s="5"/>
      <c r="EA386" s="5"/>
      <c r="EB386" s="5"/>
      <c r="EC386" s="5"/>
      <c r="ED386" s="5"/>
      <c r="EE386" s="5"/>
      <c r="EF386" s="5"/>
      <c r="EG386" s="5"/>
      <c r="EH386" s="5"/>
      <c r="EI386" s="5"/>
      <c r="EJ386" s="5"/>
      <c r="EK386" s="5"/>
      <c r="EL386" s="5"/>
      <c r="EM386" s="5"/>
      <c r="EN386" s="5"/>
      <c r="EO386" s="5"/>
      <c r="EP386" s="5"/>
      <c r="EQ386" s="5"/>
      <c r="ER386" s="5"/>
      <c r="ES386" s="5"/>
      <c r="ET386" s="5"/>
      <c r="EU386" s="5"/>
      <c r="EV386" s="5"/>
      <c r="EW386" s="5"/>
      <c r="EX386" s="5"/>
      <c r="EY386" s="5"/>
      <c r="EZ386" s="5"/>
      <c r="FA386" s="5"/>
      <c r="FB386" s="5"/>
      <c r="FC386" s="5"/>
      <c r="FD386" s="5"/>
      <c r="FE386" s="5"/>
      <c r="FF386" s="5"/>
      <c r="FG386" s="5"/>
      <c r="FH386" s="5"/>
      <c r="FI386" s="5"/>
      <c r="FJ386" s="5"/>
      <c r="FK386" s="5"/>
      <c r="FL386" s="5"/>
      <c r="FM386" s="5"/>
      <c r="FN386" s="5"/>
      <c r="FO386" s="5"/>
      <c r="FP386" s="5"/>
      <c r="FQ386" s="5"/>
      <c r="FR386" s="5"/>
      <c r="FS386" s="5"/>
      <c r="FT386" s="5"/>
      <c r="FU386" s="5"/>
      <c r="FV386" s="5"/>
      <c r="FW386" s="5"/>
      <c r="FX386" s="5"/>
      <c r="FY386" s="5"/>
      <c r="FZ386" s="5"/>
      <c r="GA386" s="5"/>
      <c r="GB386" s="5"/>
      <c r="GC386" s="5"/>
      <c r="GD386" s="5"/>
      <c r="GE386" s="5"/>
      <c r="GF386" s="5"/>
      <c r="GG386" s="5"/>
      <c r="GH386" s="5"/>
      <c r="GI386" s="5"/>
      <c r="GJ386" s="5"/>
      <c r="GK386" s="5"/>
      <c r="GL386" s="5"/>
      <c r="GM386" s="5"/>
      <c r="GN386" s="5"/>
      <c r="GO386" s="5"/>
      <c r="GP386" s="5"/>
      <c r="GQ386" s="5"/>
      <c r="GR386" s="5"/>
      <c r="GS386" s="5"/>
      <c r="GT386" s="5"/>
      <c r="GU386" s="5"/>
      <c r="GV386" s="5"/>
      <c r="GW386" s="5"/>
      <c r="GX386" s="5"/>
      <c r="GY386" s="5"/>
      <c r="GZ386" s="5"/>
      <c r="HA386" s="5"/>
      <c r="HB386" s="5"/>
      <c r="HC386" s="5"/>
      <c r="HD386" s="5"/>
      <c r="HE386" s="5"/>
      <c r="HF386" s="5"/>
      <c r="HG386" s="5"/>
      <c r="HH386" s="5"/>
      <c r="HI386" s="5"/>
      <c r="HJ386" s="5"/>
      <c r="HK386" s="5"/>
      <c r="HL386" s="5"/>
      <c r="HM386" s="5"/>
      <c r="HN386" s="5"/>
      <c r="HO386" s="5"/>
      <c r="HP386" s="5"/>
    </row>
    <row r="387" spans="1:224" ht="12" customHeight="1" x14ac:dyDescent="0.25">
      <c r="A387" s="6">
        <v>302</v>
      </c>
      <c r="B387" s="21" t="s">
        <v>81</v>
      </c>
      <c r="C387" s="41">
        <v>150</v>
      </c>
      <c r="D387" s="14">
        <v>8.5</v>
      </c>
      <c r="E387" s="14">
        <v>7.3</v>
      </c>
      <c r="F387" s="14">
        <v>36.6</v>
      </c>
      <c r="G387" s="15">
        <v>246</v>
      </c>
      <c r="H387" s="15">
        <v>15</v>
      </c>
      <c r="I387" s="15">
        <v>133</v>
      </c>
      <c r="J387" s="15">
        <v>201</v>
      </c>
      <c r="K387" s="14">
        <v>4.5</v>
      </c>
      <c r="L387" s="14">
        <v>0.2</v>
      </c>
      <c r="M387" s="14">
        <v>0</v>
      </c>
      <c r="N387" s="14">
        <v>0</v>
      </c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/>
      <c r="EC387" s="5"/>
      <c r="ED387" s="5"/>
      <c r="EE387" s="5"/>
      <c r="EF387" s="5"/>
      <c r="EG387" s="5"/>
      <c r="EH387" s="5"/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  <c r="ET387" s="5"/>
      <c r="EU387" s="5"/>
      <c r="EV387" s="5"/>
      <c r="EW387" s="5"/>
      <c r="EX387" s="5"/>
      <c r="EY387" s="5"/>
      <c r="EZ387" s="5"/>
      <c r="FA387" s="5"/>
      <c r="FB387" s="5"/>
      <c r="FC387" s="5"/>
      <c r="FD387" s="5"/>
      <c r="FE387" s="5"/>
      <c r="FF387" s="5"/>
      <c r="FG387" s="5"/>
      <c r="FH387" s="5"/>
      <c r="FI387" s="5"/>
      <c r="FJ387" s="5"/>
      <c r="FK387" s="5"/>
      <c r="FL387" s="5"/>
      <c r="FM387" s="5"/>
      <c r="FN387" s="5"/>
      <c r="FO387" s="5"/>
      <c r="FP387" s="5"/>
      <c r="FQ387" s="5"/>
      <c r="FR387" s="5"/>
      <c r="FS387" s="5"/>
      <c r="FT387" s="5"/>
      <c r="FU387" s="5"/>
      <c r="FV387" s="5"/>
      <c r="FW387" s="5"/>
      <c r="FX387" s="5"/>
      <c r="FY387" s="5"/>
      <c r="FZ387" s="5"/>
      <c r="GA387" s="5"/>
      <c r="GB387" s="5"/>
      <c r="GC387" s="5"/>
      <c r="GD387" s="5"/>
      <c r="GE387" s="5"/>
      <c r="GF387" s="5"/>
      <c r="GG387" s="5"/>
      <c r="GH387" s="5"/>
      <c r="GI387" s="5"/>
      <c r="GJ387" s="5"/>
      <c r="GK387" s="5"/>
      <c r="GL387" s="5"/>
      <c r="GM387" s="5"/>
      <c r="GN387" s="5"/>
      <c r="GO387" s="5"/>
      <c r="GP387" s="5"/>
      <c r="GQ387" s="5"/>
      <c r="GR387" s="5"/>
      <c r="GS387" s="5"/>
      <c r="GT387" s="5"/>
      <c r="GU387" s="5"/>
      <c r="GV387" s="5"/>
      <c r="GW387" s="5"/>
      <c r="GX387" s="5"/>
      <c r="GY387" s="5"/>
      <c r="GZ387" s="5"/>
      <c r="HA387" s="5"/>
      <c r="HB387" s="5"/>
      <c r="HC387" s="5"/>
      <c r="HD387" s="5"/>
      <c r="HE387" s="5"/>
      <c r="HF387" s="5"/>
      <c r="HG387" s="5"/>
      <c r="HH387" s="5"/>
      <c r="HI387" s="5"/>
      <c r="HJ387" s="5"/>
      <c r="HK387" s="5"/>
      <c r="HL387" s="5"/>
      <c r="HM387" s="5"/>
      <c r="HN387" s="5"/>
      <c r="HO387" s="5"/>
      <c r="HP387" s="5"/>
    </row>
    <row r="388" spans="1:224" ht="12" customHeight="1" x14ac:dyDescent="0.25">
      <c r="A388" s="55">
        <v>376</v>
      </c>
      <c r="B388" s="21" t="s">
        <v>26</v>
      </c>
      <c r="C388" s="22" t="s">
        <v>23</v>
      </c>
      <c r="D388" s="56">
        <v>0.2</v>
      </c>
      <c r="E388" s="56">
        <v>0.1</v>
      </c>
      <c r="F388" s="56">
        <v>5</v>
      </c>
      <c r="G388" s="57">
        <v>21</v>
      </c>
      <c r="H388" s="57">
        <v>5</v>
      </c>
      <c r="I388" s="57">
        <v>4</v>
      </c>
      <c r="J388" s="57">
        <v>8</v>
      </c>
      <c r="K388" s="56">
        <v>0.9</v>
      </c>
      <c r="L388" s="56">
        <v>0</v>
      </c>
      <c r="M388" s="56">
        <v>0.1</v>
      </c>
      <c r="N388" s="56">
        <v>0</v>
      </c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  <c r="DY388" s="5"/>
      <c r="DZ388" s="5"/>
      <c r="EA388" s="5"/>
      <c r="EB388" s="5"/>
      <c r="EC388" s="5"/>
      <c r="ED388" s="5"/>
      <c r="EE388" s="5"/>
      <c r="EF388" s="5"/>
      <c r="EG388" s="5"/>
      <c r="EH388" s="5"/>
      <c r="EI388" s="5"/>
      <c r="EJ388" s="5"/>
      <c r="EK388" s="5"/>
      <c r="EL388" s="5"/>
      <c r="EM388" s="5"/>
      <c r="EN388" s="5"/>
      <c r="EO388" s="5"/>
      <c r="EP388" s="5"/>
      <c r="EQ388" s="5"/>
      <c r="ER388" s="5"/>
      <c r="ES388" s="5"/>
      <c r="ET388" s="5"/>
      <c r="EU388" s="5"/>
      <c r="EV388" s="5"/>
      <c r="EW388" s="5"/>
      <c r="EX388" s="5"/>
      <c r="EY388" s="5"/>
      <c r="EZ388" s="5"/>
      <c r="FA388" s="5"/>
      <c r="FB388" s="5"/>
      <c r="FC388" s="5"/>
      <c r="FD388" s="5"/>
      <c r="FE388" s="5"/>
      <c r="FF388" s="5"/>
      <c r="FG388" s="5"/>
      <c r="FH388" s="5"/>
      <c r="FI388" s="5"/>
      <c r="FJ388" s="5"/>
      <c r="FK388" s="5"/>
      <c r="FL388" s="5"/>
      <c r="FM388" s="5"/>
      <c r="FN388" s="5"/>
      <c r="FO388" s="5"/>
      <c r="FP388" s="5"/>
      <c r="FQ388" s="5"/>
      <c r="FR388" s="5"/>
      <c r="FS388" s="5"/>
      <c r="FT388" s="5"/>
      <c r="FU388" s="5"/>
      <c r="FV388" s="5"/>
      <c r="FW388" s="5"/>
      <c r="FX388" s="5"/>
      <c r="FY388" s="5"/>
      <c r="FZ388" s="5"/>
      <c r="GA388" s="5"/>
      <c r="GB388" s="5"/>
      <c r="GC388" s="5"/>
      <c r="GD388" s="5"/>
      <c r="GE388" s="5"/>
      <c r="GF388" s="5"/>
      <c r="GG388" s="5"/>
      <c r="GH388" s="5"/>
      <c r="GI388" s="5"/>
      <c r="GJ388" s="5"/>
      <c r="GK388" s="5"/>
      <c r="GL388" s="5"/>
      <c r="GM388" s="5"/>
      <c r="GN388" s="5"/>
      <c r="GO388" s="5"/>
      <c r="GP388" s="5"/>
      <c r="GQ388" s="5"/>
      <c r="GR388" s="5"/>
      <c r="GS388" s="5"/>
      <c r="GT388" s="5"/>
      <c r="GU388" s="5"/>
      <c r="GV388" s="5"/>
      <c r="GW388" s="5"/>
      <c r="GX388" s="5"/>
      <c r="GY388" s="5"/>
      <c r="GZ388" s="5"/>
      <c r="HA388" s="5"/>
      <c r="HB388" s="5"/>
      <c r="HC388" s="5"/>
      <c r="HD388" s="5"/>
      <c r="HE388" s="5"/>
      <c r="HF388" s="5"/>
      <c r="HG388" s="5"/>
      <c r="HH388" s="5"/>
      <c r="HI388" s="5"/>
      <c r="HJ388" s="5"/>
      <c r="HK388" s="5"/>
      <c r="HL388" s="5"/>
      <c r="HM388" s="5"/>
      <c r="HN388" s="5"/>
      <c r="HO388" s="5"/>
      <c r="HP388" s="5"/>
    </row>
    <row r="389" spans="1:224" ht="12" customHeight="1" x14ac:dyDescent="0.25">
      <c r="A389" s="6"/>
      <c r="B389" s="21" t="s">
        <v>56</v>
      </c>
      <c r="C389" s="22" t="s">
        <v>62</v>
      </c>
      <c r="D389" s="14">
        <v>1.3679999999999999</v>
      </c>
      <c r="E389" s="14">
        <v>0.22800000000000004</v>
      </c>
      <c r="F389" s="14">
        <v>8.2080000000000002</v>
      </c>
      <c r="G389" s="15">
        <v>40.28</v>
      </c>
      <c r="H389" s="15">
        <v>13.68</v>
      </c>
      <c r="I389" s="15">
        <v>0</v>
      </c>
      <c r="J389" s="15">
        <v>0</v>
      </c>
      <c r="K389" s="14">
        <v>0.74480000000000002</v>
      </c>
      <c r="L389" s="14">
        <v>6.8400000000000002E-2</v>
      </c>
      <c r="M389" s="14">
        <v>0</v>
      </c>
      <c r="N389" s="14">
        <v>0</v>
      </c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  <c r="GM389" s="5"/>
      <c r="GN389" s="5"/>
      <c r="GO389" s="5"/>
      <c r="GP389" s="5"/>
      <c r="GQ389" s="5"/>
      <c r="GR389" s="5"/>
      <c r="GS389" s="5"/>
      <c r="GT389" s="5"/>
      <c r="GU389" s="5"/>
      <c r="GV389" s="5"/>
      <c r="GW389" s="5"/>
      <c r="GX389" s="5"/>
      <c r="GY389" s="5"/>
      <c r="GZ389" s="5"/>
      <c r="HA389" s="5"/>
      <c r="HB389" s="5"/>
      <c r="HC389" s="5"/>
      <c r="HD389" s="5"/>
      <c r="HE389" s="5"/>
      <c r="HF389" s="5"/>
      <c r="HG389" s="5"/>
      <c r="HH389" s="5"/>
      <c r="HI389" s="5"/>
      <c r="HJ389" s="5"/>
      <c r="HK389" s="5"/>
      <c r="HL389" s="5"/>
      <c r="HM389" s="5"/>
      <c r="HN389" s="5"/>
      <c r="HO389" s="5"/>
      <c r="HP389" s="5"/>
    </row>
    <row r="390" spans="1:224" ht="12" customHeight="1" x14ac:dyDescent="0.25">
      <c r="A390" s="6"/>
      <c r="B390" s="35" t="s">
        <v>29</v>
      </c>
      <c r="C390" s="27"/>
      <c r="D390" s="28">
        <f>SUM(D385:D389)</f>
        <v>24.467999999999996</v>
      </c>
      <c r="E390" s="28">
        <f t="shared" ref="E390:N390" si="69">SUM(E385:E389)</f>
        <v>22.928000000000004</v>
      </c>
      <c r="F390" s="28">
        <f t="shared" si="69"/>
        <v>73.908000000000001</v>
      </c>
      <c r="G390" s="29">
        <f t="shared" si="69"/>
        <v>598.28</v>
      </c>
      <c r="H390" s="29">
        <f t="shared" si="69"/>
        <v>153.38</v>
      </c>
      <c r="I390" s="29">
        <f t="shared" si="69"/>
        <v>169.9</v>
      </c>
      <c r="J390" s="29">
        <f t="shared" si="69"/>
        <v>314</v>
      </c>
      <c r="K390" s="28">
        <f t="shared" si="69"/>
        <v>8.3448000000000011</v>
      </c>
      <c r="L390" s="28">
        <f t="shared" si="69"/>
        <v>0.66840000000000011</v>
      </c>
      <c r="M390" s="28">
        <f t="shared" si="69"/>
        <v>10</v>
      </c>
      <c r="N390" s="28">
        <f t="shared" si="69"/>
        <v>0.03</v>
      </c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  <c r="GM390" s="5"/>
      <c r="GN390" s="5"/>
      <c r="GO390" s="5"/>
      <c r="GP390" s="5"/>
      <c r="GQ390" s="5"/>
      <c r="GR390" s="5"/>
      <c r="GS390" s="5"/>
      <c r="GT390" s="5"/>
      <c r="GU390" s="5"/>
      <c r="GV390" s="5"/>
      <c r="GW390" s="5"/>
      <c r="GX390" s="5"/>
      <c r="GY390" s="5"/>
      <c r="GZ390" s="5"/>
      <c r="HA390" s="5"/>
      <c r="HB390" s="5"/>
      <c r="HC390" s="5"/>
      <c r="HD390" s="5"/>
      <c r="HE390" s="5"/>
      <c r="HF390" s="5"/>
      <c r="HG390" s="5"/>
      <c r="HH390" s="5"/>
      <c r="HI390" s="5"/>
      <c r="HJ390" s="5"/>
      <c r="HK390" s="5"/>
      <c r="HL390" s="5"/>
      <c r="HM390" s="5"/>
      <c r="HN390" s="5"/>
      <c r="HO390" s="5"/>
      <c r="HP390" s="5"/>
    </row>
    <row r="391" spans="1:224" ht="12" customHeight="1" x14ac:dyDescent="0.25">
      <c r="A391" s="6"/>
      <c r="B391" s="18" t="s">
        <v>37</v>
      </c>
      <c r="C391" s="19"/>
      <c r="D391" s="14"/>
      <c r="E391" s="14"/>
      <c r="F391" s="14"/>
      <c r="G391" s="15"/>
      <c r="H391" s="15"/>
      <c r="I391" s="15"/>
      <c r="J391" s="15"/>
      <c r="K391" s="14"/>
      <c r="L391" s="14"/>
      <c r="M391" s="14"/>
      <c r="N391" s="14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  <c r="GM391" s="5"/>
      <c r="GN391" s="5"/>
      <c r="GO391" s="5"/>
      <c r="GP391" s="5"/>
      <c r="GQ391" s="5"/>
      <c r="GR391" s="5"/>
      <c r="GS391" s="5"/>
      <c r="GT391" s="5"/>
      <c r="GU391" s="5"/>
      <c r="GV391" s="5"/>
      <c r="GW391" s="5"/>
      <c r="GX391" s="5"/>
      <c r="GY391" s="5"/>
      <c r="GZ391" s="5"/>
      <c r="HA391" s="5"/>
      <c r="HB391" s="5"/>
      <c r="HC391" s="5"/>
      <c r="HD391" s="5"/>
      <c r="HE391" s="5"/>
      <c r="HF391" s="5"/>
      <c r="HG391" s="5"/>
      <c r="HH391" s="5"/>
      <c r="HI391" s="5"/>
      <c r="HJ391" s="5"/>
      <c r="HK391" s="5"/>
      <c r="HL391" s="5"/>
      <c r="HM391" s="5"/>
      <c r="HN391" s="5"/>
      <c r="HO391" s="5"/>
      <c r="HP391" s="5"/>
    </row>
    <row r="392" spans="1:224" ht="12" customHeight="1" x14ac:dyDescent="0.25">
      <c r="A392" s="20" t="s">
        <v>38</v>
      </c>
      <c r="B392" s="21" t="s">
        <v>126</v>
      </c>
      <c r="C392" s="22" t="s">
        <v>40</v>
      </c>
      <c r="D392" s="23">
        <v>4.8</v>
      </c>
      <c r="E392" s="23">
        <v>5.2</v>
      </c>
      <c r="F392" s="23">
        <v>51.3</v>
      </c>
      <c r="G392" s="24">
        <v>272</v>
      </c>
      <c r="H392" s="24">
        <v>31</v>
      </c>
      <c r="I392" s="24">
        <v>12</v>
      </c>
      <c r="J392" s="24">
        <v>52</v>
      </c>
      <c r="K392" s="23">
        <v>0.64</v>
      </c>
      <c r="L392" s="23">
        <v>0.05</v>
      </c>
      <c r="M392" s="23">
        <v>0.28999999999999998</v>
      </c>
      <c r="N392" s="23">
        <v>0.01</v>
      </c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  <c r="GM392" s="5"/>
      <c r="GN392" s="5"/>
      <c r="GO392" s="5"/>
      <c r="GP392" s="5"/>
      <c r="GQ392" s="5"/>
      <c r="GR392" s="5"/>
      <c r="GS392" s="5"/>
      <c r="GT392" s="5"/>
      <c r="GU392" s="5"/>
      <c r="GV392" s="5"/>
      <c r="GW392" s="5"/>
      <c r="GX392" s="5"/>
      <c r="GY392" s="5"/>
      <c r="GZ392" s="5"/>
      <c r="HA392" s="5"/>
      <c r="HB392" s="5"/>
      <c r="HC392" s="5"/>
      <c r="HD392" s="5"/>
      <c r="HE392" s="5"/>
      <c r="HF392" s="5"/>
      <c r="HG392" s="5"/>
      <c r="HH392" s="5"/>
      <c r="HI392" s="5"/>
      <c r="HJ392" s="5"/>
      <c r="HK392" s="5"/>
      <c r="HL392" s="5"/>
      <c r="HM392" s="5"/>
      <c r="HN392" s="5"/>
      <c r="HO392" s="5"/>
      <c r="HP392" s="5"/>
    </row>
    <row r="393" spans="1:224" ht="12" customHeight="1" x14ac:dyDescent="0.25">
      <c r="A393" s="20">
        <v>338</v>
      </c>
      <c r="B393" s="21" t="s">
        <v>24</v>
      </c>
      <c r="C393" s="22" t="s">
        <v>25</v>
      </c>
      <c r="D393" s="23">
        <v>0.4</v>
      </c>
      <c r="E393" s="14">
        <v>0.4</v>
      </c>
      <c r="F393" s="14">
        <v>10.8</v>
      </c>
      <c r="G393" s="15">
        <v>49</v>
      </c>
      <c r="H393" s="15">
        <v>18</v>
      </c>
      <c r="I393" s="15">
        <v>10</v>
      </c>
      <c r="J393" s="15">
        <v>12</v>
      </c>
      <c r="K393" s="14">
        <v>2.4</v>
      </c>
      <c r="L393" s="14">
        <v>0</v>
      </c>
      <c r="M393" s="14">
        <v>11</v>
      </c>
      <c r="N393" s="14">
        <v>0</v>
      </c>
    </row>
    <row r="394" spans="1:224" ht="12" customHeight="1" x14ac:dyDescent="0.25">
      <c r="A394" s="20" t="s">
        <v>76</v>
      </c>
      <c r="B394" s="21" t="s">
        <v>77</v>
      </c>
      <c r="C394" s="22" t="s">
        <v>23</v>
      </c>
      <c r="D394" s="23">
        <v>0.2</v>
      </c>
      <c r="E394" s="23">
        <v>0.1</v>
      </c>
      <c r="F394" s="23">
        <v>17</v>
      </c>
      <c r="G394" s="24">
        <v>69</v>
      </c>
      <c r="H394" s="24">
        <v>9</v>
      </c>
      <c r="I394" s="24">
        <v>3</v>
      </c>
      <c r="J394" s="24">
        <v>6</v>
      </c>
      <c r="K394" s="23">
        <v>0.1</v>
      </c>
      <c r="L394" s="23">
        <v>0.01</v>
      </c>
      <c r="M394" s="23">
        <v>15</v>
      </c>
      <c r="N394" s="23">
        <v>0</v>
      </c>
    </row>
    <row r="395" spans="1:224" ht="12" customHeight="1" x14ac:dyDescent="0.25">
      <c r="A395" s="6"/>
      <c r="B395" s="35" t="s">
        <v>29</v>
      </c>
      <c r="C395" s="27"/>
      <c r="D395" s="28">
        <f>SUM(D392:D394)</f>
        <v>5.4</v>
      </c>
      <c r="E395" s="28">
        <f t="shared" ref="E395:N395" si="70">SUM(E392:E394)</f>
        <v>5.7</v>
      </c>
      <c r="F395" s="28">
        <f t="shared" si="70"/>
        <v>79.099999999999994</v>
      </c>
      <c r="G395" s="29">
        <f t="shared" si="70"/>
        <v>390</v>
      </c>
      <c r="H395" s="29">
        <f t="shared" si="70"/>
        <v>58</v>
      </c>
      <c r="I395" s="29">
        <f t="shared" si="70"/>
        <v>25</v>
      </c>
      <c r="J395" s="29">
        <f t="shared" si="70"/>
        <v>70</v>
      </c>
      <c r="K395" s="28">
        <f t="shared" si="70"/>
        <v>3.14</v>
      </c>
      <c r="L395" s="28">
        <f t="shared" si="70"/>
        <v>6.0000000000000005E-2</v>
      </c>
      <c r="M395" s="28">
        <f t="shared" si="70"/>
        <v>26.29</v>
      </c>
      <c r="N395" s="28">
        <f t="shared" si="70"/>
        <v>0.01</v>
      </c>
    </row>
    <row r="396" spans="1:224" ht="12" customHeight="1" x14ac:dyDescent="0.25">
      <c r="A396" s="6"/>
      <c r="B396" s="37" t="s">
        <v>43</v>
      </c>
      <c r="C396" s="38"/>
      <c r="D396" s="38">
        <f t="shared" ref="D396:N396" si="71">D383+D390+D395</f>
        <v>49.687999999999995</v>
      </c>
      <c r="E396" s="38">
        <f t="shared" si="71"/>
        <v>46.708000000000013</v>
      </c>
      <c r="F396" s="38">
        <f t="shared" si="71"/>
        <v>210.11600000000001</v>
      </c>
      <c r="G396" s="39">
        <f t="shared" si="71"/>
        <v>1459.48</v>
      </c>
      <c r="H396" s="39">
        <f t="shared" si="71"/>
        <v>428.98</v>
      </c>
      <c r="I396" s="39">
        <f t="shared" si="71"/>
        <v>218.9</v>
      </c>
      <c r="J396" s="39">
        <f t="shared" si="71"/>
        <v>528</v>
      </c>
      <c r="K396" s="38">
        <f t="shared" si="71"/>
        <v>13.564800000000002</v>
      </c>
      <c r="L396" s="38">
        <f t="shared" si="71"/>
        <v>0.83820000000000017</v>
      </c>
      <c r="M396" s="38">
        <f t="shared" si="71"/>
        <v>36.39</v>
      </c>
      <c r="N396" s="38">
        <f t="shared" si="71"/>
        <v>0.04</v>
      </c>
    </row>
    <row r="397" spans="1:224" ht="12" customHeight="1" x14ac:dyDescent="0.25">
      <c r="A397" s="6"/>
      <c r="B397" s="17" t="s">
        <v>44</v>
      </c>
      <c r="C397" s="19"/>
      <c r="D397" s="14"/>
      <c r="E397" s="14"/>
      <c r="F397" s="14"/>
      <c r="G397" s="15"/>
      <c r="H397" s="15"/>
      <c r="I397" s="15"/>
      <c r="J397" s="15"/>
      <c r="K397" s="14"/>
      <c r="L397" s="14"/>
      <c r="M397" s="14"/>
      <c r="N397" s="14"/>
    </row>
    <row r="398" spans="1:224" ht="12" customHeight="1" x14ac:dyDescent="0.25">
      <c r="A398" s="6"/>
      <c r="B398" s="18" t="s">
        <v>19</v>
      </c>
      <c r="C398" s="19"/>
      <c r="D398" s="14"/>
      <c r="E398" s="14"/>
      <c r="F398" s="14"/>
      <c r="G398" s="15"/>
      <c r="H398" s="15"/>
      <c r="I398" s="15"/>
      <c r="J398" s="15"/>
      <c r="K398" s="14"/>
      <c r="L398" s="14"/>
      <c r="M398" s="14"/>
      <c r="N398" s="14"/>
    </row>
    <row r="399" spans="1:224" ht="12" customHeight="1" x14ac:dyDescent="0.25">
      <c r="A399" s="20">
        <v>14</v>
      </c>
      <c r="B399" s="21" t="s">
        <v>45</v>
      </c>
      <c r="C399" s="22" t="s">
        <v>21</v>
      </c>
      <c r="D399" s="23">
        <v>0.1</v>
      </c>
      <c r="E399" s="23">
        <v>7.3</v>
      </c>
      <c r="F399" s="23">
        <v>0.1</v>
      </c>
      <c r="G399" s="24">
        <v>66</v>
      </c>
      <c r="H399" s="24">
        <v>2</v>
      </c>
      <c r="I399" s="24">
        <v>0</v>
      </c>
      <c r="J399" s="24">
        <v>3</v>
      </c>
      <c r="K399" s="23">
        <v>0</v>
      </c>
      <c r="L399" s="23">
        <v>0</v>
      </c>
      <c r="M399" s="23">
        <v>0</v>
      </c>
      <c r="N399" s="23">
        <v>0</v>
      </c>
    </row>
    <row r="400" spans="1:224" ht="12" customHeight="1" x14ac:dyDescent="0.25">
      <c r="A400" s="20">
        <v>15</v>
      </c>
      <c r="B400" s="21" t="s">
        <v>158</v>
      </c>
      <c r="C400" s="22" t="s">
        <v>46</v>
      </c>
      <c r="D400" s="23">
        <v>3.5</v>
      </c>
      <c r="E400" s="23">
        <v>4.4000000000000004</v>
      </c>
      <c r="F400" s="23">
        <v>0</v>
      </c>
      <c r="G400" s="24">
        <v>53</v>
      </c>
      <c r="H400" s="24">
        <v>150</v>
      </c>
      <c r="I400" s="24">
        <v>8</v>
      </c>
      <c r="J400" s="24">
        <v>90</v>
      </c>
      <c r="K400" s="23">
        <v>0.15</v>
      </c>
      <c r="L400" s="23">
        <v>0.01</v>
      </c>
      <c r="M400" s="23">
        <v>0.12</v>
      </c>
      <c r="N400" s="23">
        <v>0.05</v>
      </c>
    </row>
    <row r="401" spans="1:225" ht="12" customHeight="1" x14ac:dyDescent="0.25">
      <c r="A401" s="6" t="s">
        <v>192</v>
      </c>
      <c r="B401" s="21" t="s">
        <v>193</v>
      </c>
      <c r="C401" s="19" t="s">
        <v>23</v>
      </c>
      <c r="D401" s="14">
        <v>9.5</v>
      </c>
      <c r="E401" s="14">
        <v>16.2</v>
      </c>
      <c r="F401" s="14">
        <v>18.2</v>
      </c>
      <c r="G401" s="15">
        <v>256</v>
      </c>
      <c r="H401" s="15">
        <v>87</v>
      </c>
      <c r="I401" s="15">
        <v>34</v>
      </c>
      <c r="J401" s="15">
        <v>129</v>
      </c>
      <c r="K401" s="14">
        <v>2</v>
      </c>
      <c r="L401" s="14">
        <v>0.03</v>
      </c>
      <c r="M401" s="14">
        <v>7.7</v>
      </c>
      <c r="N401" s="14">
        <v>0</v>
      </c>
    </row>
    <row r="402" spans="1:225" ht="12" customHeight="1" x14ac:dyDescent="0.25">
      <c r="A402" s="20">
        <v>377</v>
      </c>
      <c r="B402" s="21" t="s">
        <v>41</v>
      </c>
      <c r="C402" s="22" t="s">
        <v>42</v>
      </c>
      <c r="D402" s="14">
        <v>0.3</v>
      </c>
      <c r="E402" s="14">
        <v>0.1</v>
      </c>
      <c r="F402" s="14">
        <v>10.3</v>
      </c>
      <c r="G402" s="15">
        <v>43</v>
      </c>
      <c r="H402" s="15">
        <v>8</v>
      </c>
      <c r="I402" s="15">
        <v>5</v>
      </c>
      <c r="J402" s="15">
        <v>10</v>
      </c>
      <c r="K402" s="14">
        <v>0.9</v>
      </c>
      <c r="L402" s="14">
        <v>0</v>
      </c>
      <c r="M402" s="14">
        <v>2.9</v>
      </c>
      <c r="N402" s="14">
        <v>0</v>
      </c>
    </row>
    <row r="403" spans="1:225" ht="12" customHeight="1" x14ac:dyDescent="0.25">
      <c r="A403" s="6"/>
      <c r="B403" s="25" t="s">
        <v>27</v>
      </c>
      <c r="C403" s="19" t="s">
        <v>48</v>
      </c>
      <c r="D403" s="14">
        <v>7.56</v>
      </c>
      <c r="E403" s="14">
        <v>1.6800000000000004</v>
      </c>
      <c r="F403" s="14">
        <v>51.155999999999992</v>
      </c>
      <c r="G403" s="15">
        <v>250.6</v>
      </c>
      <c r="H403" s="15">
        <v>50.4</v>
      </c>
      <c r="I403" s="15">
        <v>0</v>
      </c>
      <c r="J403" s="15">
        <v>0</v>
      </c>
      <c r="K403" s="14">
        <v>2.6319999999999997</v>
      </c>
      <c r="L403" s="14">
        <v>0.32760000000000006</v>
      </c>
      <c r="M403" s="14">
        <v>0</v>
      </c>
      <c r="N403" s="14">
        <v>0</v>
      </c>
    </row>
    <row r="404" spans="1:225" ht="12" customHeight="1" x14ac:dyDescent="0.25">
      <c r="A404" s="6"/>
      <c r="B404" s="35" t="s">
        <v>29</v>
      </c>
      <c r="C404" s="27"/>
      <c r="D404" s="28">
        <f t="shared" ref="D404:N404" si="72">SUM(D399:D403)</f>
        <v>20.96</v>
      </c>
      <c r="E404" s="28">
        <f t="shared" si="72"/>
        <v>29.68</v>
      </c>
      <c r="F404" s="28">
        <f t="shared" si="72"/>
        <v>79.756</v>
      </c>
      <c r="G404" s="29">
        <f t="shared" si="72"/>
        <v>668.6</v>
      </c>
      <c r="H404" s="29">
        <f t="shared" si="72"/>
        <v>297.39999999999998</v>
      </c>
      <c r="I404" s="29">
        <f t="shared" si="72"/>
        <v>47</v>
      </c>
      <c r="J404" s="29">
        <f t="shared" si="72"/>
        <v>232</v>
      </c>
      <c r="K404" s="28">
        <f t="shared" si="72"/>
        <v>5.6819999999999995</v>
      </c>
      <c r="L404" s="28">
        <f t="shared" si="72"/>
        <v>0.36760000000000004</v>
      </c>
      <c r="M404" s="28">
        <f t="shared" si="72"/>
        <v>10.72</v>
      </c>
      <c r="N404" s="28">
        <f t="shared" si="72"/>
        <v>0.05</v>
      </c>
    </row>
    <row r="405" spans="1:225" ht="12" customHeight="1" x14ac:dyDescent="0.25">
      <c r="A405" s="6"/>
      <c r="B405" s="18" t="s">
        <v>30</v>
      </c>
      <c r="C405" s="19"/>
      <c r="D405" s="14"/>
      <c r="E405" s="14"/>
      <c r="F405" s="14"/>
      <c r="G405" s="15"/>
      <c r="H405" s="15"/>
      <c r="I405" s="15"/>
      <c r="J405" s="15"/>
      <c r="K405" s="14"/>
      <c r="L405" s="14"/>
      <c r="M405" s="14"/>
      <c r="N405" s="14"/>
    </row>
    <row r="406" spans="1:225" ht="12" customHeight="1" x14ac:dyDescent="0.25">
      <c r="A406" s="6" t="s">
        <v>194</v>
      </c>
      <c r="B406" s="40" t="s">
        <v>195</v>
      </c>
      <c r="C406" s="19" t="s">
        <v>51</v>
      </c>
      <c r="D406" s="14">
        <v>1.8</v>
      </c>
      <c r="E406" s="14">
        <v>6.5</v>
      </c>
      <c r="F406" s="14">
        <v>9.6</v>
      </c>
      <c r="G406" s="15">
        <v>105</v>
      </c>
      <c r="H406" s="15">
        <v>36</v>
      </c>
      <c r="I406" s="15">
        <v>20</v>
      </c>
      <c r="J406" s="15">
        <v>47</v>
      </c>
      <c r="K406" s="14">
        <v>1</v>
      </c>
      <c r="L406" s="14">
        <v>0.2</v>
      </c>
      <c r="M406" s="14">
        <v>18</v>
      </c>
      <c r="N406" s="14">
        <v>0.04</v>
      </c>
    </row>
    <row r="407" spans="1:225" ht="12" customHeight="1" x14ac:dyDescent="0.25">
      <c r="A407" s="20">
        <v>271</v>
      </c>
      <c r="B407" s="21" t="s">
        <v>80</v>
      </c>
      <c r="C407" s="22" t="s">
        <v>40</v>
      </c>
      <c r="D407" s="23">
        <v>13.8</v>
      </c>
      <c r="E407" s="23">
        <v>11.3</v>
      </c>
      <c r="F407" s="23">
        <v>10.1</v>
      </c>
      <c r="G407" s="24">
        <v>198</v>
      </c>
      <c r="H407" s="24">
        <v>10</v>
      </c>
      <c r="I407" s="24">
        <v>10</v>
      </c>
      <c r="J407" s="24">
        <v>53</v>
      </c>
      <c r="K407" s="45">
        <v>1</v>
      </c>
      <c r="L407" s="45">
        <v>0.30000000000000004</v>
      </c>
      <c r="M407" s="45">
        <v>0</v>
      </c>
      <c r="N407" s="45">
        <v>0</v>
      </c>
      <c r="HQ407" s="1"/>
    </row>
    <row r="408" spans="1:225" ht="12" customHeight="1" x14ac:dyDescent="0.25">
      <c r="A408" s="20">
        <v>309</v>
      </c>
      <c r="B408" s="21" t="s">
        <v>90</v>
      </c>
      <c r="C408" s="22" t="s">
        <v>137</v>
      </c>
      <c r="D408" s="23">
        <v>6.5</v>
      </c>
      <c r="E408" s="23">
        <v>5.7</v>
      </c>
      <c r="F408" s="23">
        <v>33.5</v>
      </c>
      <c r="G408" s="24">
        <v>212</v>
      </c>
      <c r="H408" s="24">
        <v>8</v>
      </c>
      <c r="I408" s="24">
        <v>9</v>
      </c>
      <c r="J408" s="24">
        <v>42</v>
      </c>
      <c r="K408" s="45">
        <v>0.91</v>
      </c>
      <c r="L408" s="45">
        <v>7.0000000000000007E-2</v>
      </c>
      <c r="M408" s="45">
        <v>0</v>
      </c>
      <c r="N408" s="45">
        <v>0.03</v>
      </c>
      <c r="HQ408" s="1"/>
    </row>
    <row r="409" spans="1:225" ht="12" customHeight="1" x14ac:dyDescent="0.25">
      <c r="A409" s="20">
        <v>71</v>
      </c>
      <c r="B409" s="31" t="s">
        <v>82</v>
      </c>
      <c r="C409" s="22" t="s">
        <v>83</v>
      </c>
      <c r="D409" s="14">
        <v>0.3</v>
      </c>
      <c r="E409" s="14">
        <v>0.05</v>
      </c>
      <c r="F409" s="14">
        <v>1</v>
      </c>
      <c r="G409" s="15">
        <v>5</v>
      </c>
      <c r="H409" s="15">
        <v>4</v>
      </c>
      <c r="I409" s="15">
        <v>5</v>
      </c>
      <c r="J409" s="15">
        <v>6</v>
      </c>
      <c r="K409" s="14">
        <v>0.23</v>
      </c>
      <c r="L409" s="14">
        <v>0.02</v>
      </c>
      <c r="M409" s="14">
        <v>6</v>
      </c>
      <c r="N409" s="14">
        <v>0</v>
      </c>
    </row>
    <row r="410" spans="1:225" ht="12" customHeight="1" x14ac:dyDescent="0.25">
      <c r="A410" s="20">
        <v>389</v>
      </c>
      <c r="B410" s="21" t="s">
        <v>196</v>
      </c>
      <c r="C410" s="22" t="s">
        <v>23</v>
      </c>
      <c r="D410" s="14">
        <v>0.2</v>
      </c>
      <c r="E410" s="14">
        <v>0.1</v>
      </c>
      <c r="F410" s="14">
        <v>10.1</v>
      </c>
      <c r="G410" s="15">
        <v>41</v>
      </c>
      <c r="H410" s="15">
        <v>5</v>
      </c>
      <c r="I410" s="15">
        <v>4</v>
      </c>
      <c r="J410" s="15">
        <v>8</v>
      </c>
      <c r="K410" s="14">
        <v>0.9</v>
      </c>
      <c r="L410" s="14">
        <v>0</v>
      </c>
      <c r="M410" s="14">
        <v>0.1</v>
      </c>
      <c r="N410" s="14">
        <v>0</v>
      </c>
    </row>
    <row r="411" spans="1:225" ht="12" customHeight="1" x14ac:dyDescent="0.25">
      <c r="A411" s="6"/>
      <c r="B411" s="25" t="s">
        <v>35</v>
      </c>
      <c r="C411" s="19" t="s">
        <v>93</v>
      </c>
      <c r="D411" s="14">
        <v>3.8</v>
      </c>
      <c r="E411" s="14">
        <v>0.8</v>
      </c>
      <c r="F411" s="14">
        <v>25.1</v>
      </c>
      <c r="G411" s="15">
        <v>123</v>
      </c>
      <c r="H411" s="15">
        <v>28</v>
      </c>
      <c r="I411" s="15">
        <v>0</v>
      </c>
      <c r="J411" s="15">
        <v>0</v>
      </c>
      <c r="K411" s="14">
        <v>1.5</v>
      </c>
      <c r="L411" s="14">
        <v>0.2</v>
      </c>
      <c r="M411" s="14">
        <v>0</v>
      </c>
      <c r="N411" s="14">
        <v>0</v>
      </c>
    </row>
    <row r="412" spans="1:225" ht="12" customHeight="1" x14ac:dyDescent="0.25">
      <c r="A412" s="6"/>
      <c r="B412" s="35" t="s">
        <v>29</v>
      </c>
      <c r="C412" s="27"/>
      <c r="D412" s="28">
        <f t="shared" ref="D412:N412" si="73">SUM(D406:D411)</f>
        <v>26.400000000000002</v>
      </c>
      <c r="E412" s="28">
        <f t="shared" si="73"/>
        <v>24.450000000000003</v>
      </c>
      <c r="F412" s="28">
        <f t="shared" si="73"/>
        <v>89.4</v>
      </c>
      <c r="G412" s="29">
        <f t="shared" si="73"/>
        <v>684</v>
      </c>
      <c r="H412" s="29">
        <f t="shared" si="73"/>
        <v>91</v>
      </c>
      <c r="I412" s="29">
        <f t="shared" si="73"/>
        <v>48</v>
      </c>
      <c r="J412" s="29">
        <f t="shared" si="73"/>
        <v>156</v>
      </c>
      <c r="K412" s="28">
        <f t="shared" si="73"/>
        <v>5.54</v>
      </c>
      <c r="L412" s="28">
        <f t="shared" si="73"/>
        <v>0.79</v>
      </c>
      <c r="M412" s="28">
        <f t="shared" si="73"/>
        <v>24.1</v>
      </c>
      <c r="N412" s="28">
        <f t="shared" si="73"/>
        <v>7.0000000000000007E-2</v>
      </c>
    </row>
    <row r="413" spans="1:225" ht="12" customHeight="1" x14ac:dyDescent="0.25">
      <c r="A413" s="6"/>
      <c r="B413" s="18" t="s">
        <v>37</v>
      </c>
      <c r="C413" s="19"/>
      <c r="D413" s="14"/>
      <c r="E413" s="14"/>
      <c r="F413" s="14"/>
      <c r="G413" s="15"/>
      <c r="H413" s="15"/>
      <c r="I413" s="15"/>
      <c r="J413" s="15"/>
      <c r="K413" s="14"/>
      <c r="L413" s="14"/>
      <c r="M413" s="14"/>
      <c r="N413" s="14"/>
    </row>
    <row r="414" spans="1:225" ht="12" customHeight="1" x14ac:dyDescent="0.25">
      <c r="A414" s="20" t="s">
        <v>115</v>
      </c>
      <c r="B414" s="40" t="s">
        <v>197</v>
      </c>
      <c r="C414" s="22" t="s">
        <v>40</v>
      </c>
      <c r="D414" s="23">
        <v>12.8</v>
      </c>
      <c r="E414" s="23">
        <v>15</v>
      </c>
      <c r="F414" s="23">
        <v>27.8</v>
      </c>
      <c r="G414" s="24">
        <v>298</v>
      </c>
      <c r="H414" s="24">
        <v>289</v>
      </c>
      <c r="I414" s="24">
        <v>25</v>
      </c>
      <c r="J414" s="24">
        <v>204</v>
      </c>
      <c r="K414" s="23">
        <v>0.7</v>
      </c>
      <c r="L414" s="23">
        <v>7.0000000000000007E-2</v>
      </c>
      <c r="M414" s="23">
        <v>0.06</v>
      </c>
      <c r="N414" s="23">
        <v>0.03</v>
      </c>
    </row>
    <row r="415" spans="1:225" ht="12" customHeight="1" x14ac:dyDescent="0.25">
      <c r="A415" s="20">
        <v>388</v>
      </c>
      <c r="B415" s="21" t="s">
        <v>34</v>
      </c>
      <c r="C415" s="22" t="s">
        <v>23</v>
      </c>
      <c r="D415" s="14">
        <v>0.7</v>
      </c>
      <c r="E415" s="14">
        <v>0.3</v>
      </c>
      <c r="F415" s="14">
        <v>24.6</v>
      </c>
      <c r="G415" s="15">
        <v>104</v>
      </c>
      <c r="H415" s="15">
        <v>10</v>
      </c>
      <c r="I415" s="15">
        <v>3</v>
      </c>
      <c r="J415" s="15">
        <v>3</v>
      </c>
      <c r="K415" s="14">
        <v>0.7</v>
      </c>
      <c r="L415" s="14">
        <v>0.1</v>
      </c>
      <c r="M415" s="14">
        <v>0.1</v>
      </c>
      <c r="N415" s="14">
        <v>0</v>
      </c>
    </row>
    <row r="416" spans="1:225" ht="12" customHeight="1" x14ac:dyDescent="0.25">
      <c r="A416" s="6"/>
      <c r="B416" s="35" t="s">
        <v>29</v>
      </c>
      <c r="C416" s="27"/>
      <c r="D416" s="28">
        <f t="shared" ref="D416:N416" si="74">SUM(D414:D415)</f>
        <v>13.5</v>
      </c>
      <c r="E416" s="28">
        <f t="shared" si="74"/>
        <v>15.3</v>
      </c>
      <c r="F416" s="28">
        <f t="shared" si="74"/>
        <v>52.400000000000006</v>
      </c>
      <c r="G416" s="29">
        <f t="shared" si="74"/>
        <v>402</v>
      </c>
      <c r="H416" s="29">
        <f t="shared" si="74"/>
        <v>299</v>
      </c>
      <c r="I416" s="29">
        <f t="shared" si="74"/>
        <v>28</v>
      </c>
      <c r="J416" s="29">
        <f t="shared" si="74"/>
        <v>207</v>
      </c>
      <c r="K416" s="28">
        <f t="shared" si="74"/>
        <v>1.4</v>
      </c>
      <c r="L416" s="28">
        <f t="shared" si="74"/>
        <v>0.17</v>
      </c>
      <c r="M416" s="28">
        <f t="shared" si="74"/>
        <v>0.16</v>
      </c>
      <c r="N416" s="28">
        <f t="shared" si="74"/>
        <v>0.03</v>
      </c>
    </row>
    <row r="417" spans="1:225" ht="12" customHeight="1" x14ac:dyDescent="0.25">
      <c r="A417" s="6"/>
      <c r="B417" s="37" t="s">
        <v>43</v>
      </c>
      <c r="C417" s="38"/>
      <c r="D417" s="38">
        <f t="shared" ref="D417:N417" si="75">D404+D412+D416</f>
        <v>60.86</v>
      </c>
      <c r="E417" s="38">
        <f t="shared" si="75"/>
        <v>69.430000000000007</v>
      </c>
      <c r="F417" s="38">
        <f t="shared" si="75"/>
        <v>221.55600000000001</v>
      </c>
      <c r="G417" s="39">
        <f t="shared" si="75"/>
        <v>1754.6</v>
      </c>
      <c r="H417" s="39">
        <f t="shared" si="75"/>
        <v>687.4</v>
      </c>
      <c r="I417" s="39">
        <f t="shared" si="75"/>
        <v>123</v>
      </c>
      <c r="J417" s="39">
        <f t="shared" si="75"/>
        <v>595</v>
      </c>
      <c r="K417" s="38">
        <f t="shared" si="75"/>
        <v>12.622</v>
      </c>
      <c r="L417" s="38">
        <f t="shared" si="75"/>
        <v>1.3275999999999999</v>
      </c>
      <c r="M417" s="38">
        <f t="shared" si="75"/>
        <v>34.979999999999997</v>
      </c>
      <c r="N417" s="38">
        <f t="shared" si="75"/>
        <v>0.15000000000000002</v>
      </c>
    </row>
    <row r="418" spans="1:225" ht="12" customHeight="1" x14ac:dyDescent="0.25">
      <c r="A418" s="6"/>
      <c r="B418" s="17" t="s">
        <v>59</v>
      </c>
      <c r="C418" s="19"/>
      <c r="D418" s="14"/>
      <c r="E418" s="14"/>
      <c r="F418" s="14"/>
      <c r="G418" s="15"/>
      <c r="H418" s="15"/>
      <c r="I418" s="15"/>
      <c r="J418" s="15"/>
      <c r="K418" s="14"/>
      <c r="L418" s="14"/>
      <c r="M418" s="14"/>
      <c r="N418" s="14"/>
    </row>
    <row r="419" spans="1:225" ht="12" customHeight="1" x14ac:dyDescent="0.25">
      <c r="A419" s="6"/>
      <c r="B419" s="18" t="s">
        <v>19</v>
      </c>
      <c r="C419" s="19"/>
      <c r="D419" s="14"/>
      <c r="E419" s="14"/>
      <c r="F419" s="14"/>
      <c r="G419" s="15"/>
      <c r="H419" s="15"/>
      <c r="I419" s="15"/>
      <c r="J419" s="15"/>
      <c r="K419" s="14"/>
      <c r="L419" s="14"/>
      <c r="M419" s="14"/>
      <c r="N419" s="14"/>
    </row>
    <row r="420" spans="1:225" ht="12" customHeight="1" x14ac:dyDescent="0.25">
      <c r="A420" s="20">
        <v>14</v>
      </c>
      <c r="B420" s="21" t="s">
        <v>45</v>
      </c>
      <c r="C420" s="22" t="s">
        <v>21</v>
      </c>
      <c r="D420" s="23">
        <v>0.1</v>
      </c>
      <c r="E420" s="23">
        <v>7.3</v>
      </c>
      <c r="F420" s="23">
        <v>0.1</v>
      </c>
      <c r="G420" s="24">
        <v>66</v>
      </c>
      <c r="H420" s="24">
        <v>2</v>
      </c>
      <c r="I420" s="24">
        <v>0</v>
      </c>
      <c r="J420" s="24">
        <v>3</v>
      </c>
      <c r="K420" s="23">
        <v>0</v>
      </c>
      <c r="L420" s="23">
        <v>0</v>
      </c>
      <c r="M420" s="23">
        <v>0</v>
      </c>
      <c r="N420" s="23">
        <v>0</v>
      </c>
    </row>
    <row r="421" spans="1:225" ht="12" customHeight="1" x14ac:dyDescent="0.25">
      <c r="A421" s="20" t="s">
        <v>106</v>
      </c>
      <c r="B421" s="36" t="s">
        <v>177</v>
      </c>
      <c r="C421" s="22" t="s">
        <v>40</v>
      </c>
      <c r="D421" s="23">
        <v>13.6</v>
      </c>
      <c r="E421" s="23">
        <v>8</v>
      </c>
      <c r="F421" s="23">
        <v>3.3</v>
      </c>
      <c r="G421" s="24">
        <v>140</v>
      </c>
      <c r="H421" s="24">
        <v>152</v>
      </c>
      <c r="I421" s="24">
        <v>49</v>
      </c>
      <c r="J421" s="24">
        <v>170</v>
      </c>
      <c r="K421" s="23">
        <v>0.9</v>
      </c>
      <c r="L421" s="23">
        <v>0.01</v>
      </c>
      <c r="M421" s="23">
        <v>0.2</v>
      </c>
      <c r="N421" s="23">
        <v>3.6</v>
      </c>
    </row>
    <row r="422" spans="1:225" ht="12" customHeight="1" x14ac:dyDescent="0.25">
      <c r="A422" s="20">
        <v>304</v>
      </c>
      <c r="B422" s="31" t="s">
        <v>61</v>
      </c>
      <c r="C422" s="44">
        <v>180</v>
      </c>
      <c r="D422" s="23">
        <v>4.4000000000000004</v>
      </c>
      <c r="E422" s="23">
        <v>7.5</v>
      </c>
      <c r="F422" s="23">
        <v>33.700000000000003</v>
      </c>
      <c r="G422" s="24">
        <v>220</v>
      </c>
      <c r="H422" s="24">
        <v>2</v>
      </c>
      <c r="I422" s="24">
        <v>23</v>
      </c>
      <c r="J422" s="24">
        <v>73</v>
      </c>
      <c r="K422" s="45">
        <v>0.62</v>
      </c>
      <c r="L422" s="45">
        <v>0.03</v>
      </c>
      <c r="M422" s="45">
        <v>0</v>
      </c>
      <c r="N422" s="45">
        <v>0.04</v>
      </c>
    </row>
    <row r="423" spans="1:225" ht="12" customHeight="1" x14ac:dyDescent="0.25">
      <c r="A423" s="20">
        <v>306</v>
      </c>
      <c r="B423" s="31" t="s">
        <v>198</v>
      </c>
      <c r="C423" s="44">
        <v>30</v>
      </c>
      <c r="D423" s="23">
        <v>3.1</v>
      </c>
      <c r="E423" s="23">
        <v>1.5</v>
      </c>
      <c r="F423" s="23">
        <v>18</v>
      </c>
      <c r="G423" s="24">
        <v>98</v>
      </c>
      <c r="H423" s="24">
        <v>10.199999999999999</v>
      </c>
      <c r="I423" s="24">
        <v>31.2</v>
      </c>
      <c r="J423" s="24">
        <v>90.3</v>
      </c>
      <c r="K423" s="45">
        <v>1.1000000000000001</v>
      </c>
      <c r="L423" s="45">
        <v>0.11</v>
      </c>
      <c r="M423" s="45">
        <v>0</v>
      </c>
      <c r="N423" s="45">
        <v>0</v>
      </c>
    </row>
    <row r="424" spans="1:225" ht="12" customHeight="1" x14ac:dyDescent="0.25">
      <c r="A424" s="20">
        <v>376</v>
      </c>
      <c r="B424" s="21" t="s">
        <v>26</v>
      </c>
      <c r="C424" s="22" t="s">
        <v>23</v>
      </c>
      <c r="D424" s="14">
        <v>0.2</v>
      </c>
      <c r="E424" s="14">
        <v>0.1</v>
      </c>
      <c r="F424" s="14">
        <v>5</v>
      </c>
      <c r="G424" s="15">
        <v>21</v>
      </c>
      <c r="H424" s="15">
        <v>5</v>
      </c>
      <c r="I424" s="15">
        <v>4</v>
      </c>
      <c r="J424" s="15">
        <v>8</v>
      </c>
      <c r="K424" s="14">
        <v>0.9</v>
      </c>
      <c r="L424" s="14">
        <v>0</v>
      </c>
      <c r="M424" s="14">
        <v>0.1</v>
      </c>
      <c r="N424" s="14">
        <v>0</v>
      </c>
    </row>
    <row r="425" spans="1:225" ht="12" customHeight="1" x14ac:dyDescent="0.25">
      <c r="A425" s="6"/>
      <c r="B425" s="25" t="s">
        <v>27</v>
      </c>
      <c r="C425" s="19" t="s">
        <v>139</v>
      </c>
      <c r="D425" s="14">
        <v>2.4</v>
      </c>
      <c r="E425" s="14">
        <v>0.6</v>
      </c>
      <c r="F425" s="14">
        <v>17.2</v>
      </c>
      <c r="G425" s="15">
        <v>85</v>
      </c>
      <c r="H425" s="15">
        <v>12</v>
      </c>
      <c r="I425" s="15">
        <v>0</v>
      </c>
      <c r="J425" s="15">
        <v>0</v>
      </c>
      <c r="K425" s="14">
        <v>0.6</v>
      </c>
      <c r="L425" s="14">
        <v>0.1</v>
      </c>
      <c r="M425" s="14">
        <v>0</v>
      </c>
      <c r="N425" s="14">
        <v>0</v>
      </c>
    </row>
    <row r="426" spans="1:225" ht="12" customHeight="1" x14ac:dyDescent="0.25">
      <c r="A426" s="6"/>
      <c r="B426" s="35" t="s">
        <v>29</v>
      </c>
      <c r="C426" s="27"/>
      <c r="D426" s="28">
        <f t="shared" ref="D426:N426" si="76">SUM(D420:D425)</f>
        <v>23.8</v>
      </c>
      <c r="E426" s="28">
        <f t="shared" si="76"/>
        <v>25.000000000000004</v>
      </c>
      <c r="F426" s="28">
        <f t="shared" si="76"/>
        <v>77.3</v>
      </c>
      <c r="G426" s="29">
        <f t="shared" si="76"/>
        <v>630</v>
      </c>
      <c r="H426" s="29">
        <f t="shared" si="76"/>
        <v>183.2</v>
      </c>
      <c r="I426" s="29">
        <f t="shared" si="76"/>
        <v>107.2</v>
      </c>
      <c r="J426" s="29">
        <f t="shared" si="76"/>
        <v>344.3</v>
      </c>
      <c r="K426" s="28">
        <f t="shared" si="76"/>
        <v>4.12</v>
      </c>
      <c r="L426" s="28">
        <f t="shared" si="76"/>
        <v>0.25</v>
      </c>
      <c r="M426" s="28">
        <f t="shared" si="76"/>
        <v>0.30000000000000004</v>
      </c>
      <c r="N426" s="28">
        <f t="shared" si="76"/>
        <v>3.64</v>
      </c>
    </row>
    <row r="427" spans="1:225" ht="12" customHeight="1" x14ac:dyDescent="0.25">
      <c r="A427" s="6"/>
      <c r="B427" s="18" t="s">
        <v>30</v>
      </c>
      <c r="C427" s="19"/>
      <c r="D427" s="14"/>
      <c r="E427" s="14"/>
      <c r="F427" s="14"/>
      <c r="G427" s="15"/>
      <c r="H427" s="15"/>
      <c r="I427" s="15"/>
      <c r="J427" s="15"/>
      <c r="K427" s="14"/>
      <c r="L427" s="14"/>
      <c r="M427" s="14"/>
      <c r="N427" s="14"/>
    </row>
    <row r="428" spans="1:225" ht="12" customHeight="1" x14ac:dyDescent="0.25">
      <c r="A428" s="6" t="s">
        <v>98</v>
      </c>
      <c r="B428" s="40" t="s">
        <v>99</v>
      </c>
      <c r="C428" s="19" t="s">
        <v>32</v>
      </c>
      <c r="D428" s="23">
        <v>2.2999999999999998</v>
      </c>
      <c r="E428" s="23">
        <v>3</v>
      </c>
      <c r="F428" s="23">
        <v>11.7</v>
      </c>
      <c r="G428" s="15">
        <v>96</v>
      </c>
      <c r="H428" s="15">
        <v>16</v>
      </c>
      <c r="I428" s="15">
        <v>26</v>
      </c>
      <c r="J428" s="15">
        <v>70</v>
      </c>
      <c r="K428" s="14">
        <v>0.9</v>
      </c>
      <c r="L428" s="14">
        <v>0.4</v>
      </c>
      <c r="M428" s="14">
        <v>0.1</v>
      </c>
      <c r="N428" s="14">
        <v>0.01</v>
      </c>
    </row>
    <row r="429" spans="1:225" ht="12" customHeight="1" x14ac:dyDescent="0.25">
      <c r="A429" s="6">
        <v>234</v>
      </c>
      <c r="B429" s="21" t="s">
        <v>141</v>
      </c>
      <c r="C429" s="22" t="s">
        <v>40</v>
      </c>
      <c r="D429" s="14">
        <v>15.3</v>
      </c>
      <c r="E429" s="14">
        <v>12.5</v>
      </c>
      <c r="F429" s="14">
        <v>18.399999999999999</v>
      </c>
      <c r="G429" s="15">
        <v>246</v>
      </c>
      <c r="H429" s="15">
        <v>62</v>
      </c>
      <c r="I429" s="15">
        <v>43</v>
      </c>
      <c r="J429" s="15">
        <v>176</v>
      </c>
      <c r="K429" s="14">
        <v>1.3</v>
      </c>
      <c r="L429" s="14">
        <v>0.2</v>
      </c>
      <c r="M429" s="14">
        <v>0.4</v>
      </c>
      <c r="N429" s="14">
        <v>4.4000000000000004</v>
      </c>
      <c r="HQ429" s="1"/>
    </row>
    <row r="430" spans="1:225" ht="12" customHeight="1" x14ac:dyDescent="0.25">
      <c r="A430" s="6">
        <v>312</v>
      </c>
      <c r="B430" s="21" t="s">
        <v>70</v>
      </c>
      <c r="C430" s="41">
        <v>180</v>
      </c>
      <c r="D430" s="14">
        <v>3.8</v>
      </c>
      <c r="E430" s="14">
        <v>6.3</v>
      </c>
      <c r="F430" s="14">
        <v>14.5</v>
      </c>
      <c r="G430" s="15">
        <v>130</v>
      </c>
      <c r="H430" s="15">
        <v>46</v>
      </c>
      <c r="I430" s="15">
        <v>33</v>
      </c>
      <c r="J430" s="15">
        <v>99</v>
      </c>
      <c r="K430" s="14">
        <v>1.18</v>
      </c>
      <c r="L430" s="14">
        <v>0.01</v>
      </c>
      <c r="M430" s="14">
        <v>0.36</v>
      </c>
      <c r="N430" s="14">
        <v>0.06</v>
      </c>
    </row>
    <row r="431" spans="1:225" ht="12" customHeight="1" x14ac:dyDescent="0.25">
      <c r="A431" s="20" t="s">
        <v>76</v>
      </c>
      <c r="B431" s="21" t="s">
        <v>77</v>
      </c>
      <c r="C431" s="22" t="s">
        <v>23</v>
      </c>
      <c r="D431" s="23">
        <v>0.2</v>
      </c>
      <c r="E431" s="14">
        <v>0.1</v>
      </c>
      <c r="F431" s="14">
        <v>17</v>
      </c>
      <c r="G431" s="15">
        <v>69</v>
      </c>
      <c r="H431" s="15">
        <v>9</v>
      </c>
      <c r="I431" s="15">
        <v>3</v>
      </c>
      <c r="J431" s="15">
        <v>6</v>
      </c>
      <c r="K431" s="14">
        <v>0.1</v>
      </c>
      <c r="L431" s="14">
        <v>0.01</v>
      </c>
      <c r="M431" s="14">
        <v>15</v>
      </c>
      <c r="N431" s="14">
        <v>0</v>
      </c>
    </row>
    <row r="432" spans="1:225" ht="12" customHeight="1" x14ac:dyDescent="0.25">
      <c r="A432" s="6"/>
      <c r="B432" s="25" t="s">
        <v>35</v>
      </c>
      <c r="C432" s="19" t="s">
        <v>199</v>
      </c>
      <c r="D432" s="14">
        <v>4.92</v>
      </c>
      <c r="E432" s="14">
        <v>1.08</v>
      </c>
      <c r="F432" s="14">
        <v>33.108000000000004</v>
      </c>
      <c r="G432" s="15">
        <v>162.19999999999999</v>
      </c>
      <c r="H432" s="15">
        <v>33.6</v>
      </c>
      <c r="I432" s="15">
        <v>0</v>
      </c>
      <c r="J432" s="15">
        <v>0</v>
      </c>
      <c r="K432" s="14">
        <v>1.76</v>
      </c>
      <c r="L432" s="14">
        <v>0.21480000000000002</v>
      </c>
      <c r="M432" s="14">
        <v>0</v>
      </c>
      <c r="N432" s="14">
        <v>0</v>
      </c>
    </row>
    <row r="433" spans="1:14" ht="12" customHeight="1" x14ac:dyDescent="0.25">
      <c r="A433" s="6"/>
      <c r="B433" s="35" t="s">
        <v>29</v>
      </c>
      <c r="C433" s="27"/>
      <c r="D433" s="28">
        <f t="shared" ref="D433:N433" si="77">SUM(D428:D432)</f>
        <v>26.520000000000003</v>
      </c>
      <c r="E433" s="28">
        <f t="shared" si="77"/>
        <v>22.980000000000004</v>
      </c>
      <c r="F433" s="28">
        <f t="shared" si="77"/>
        <v>94.707999999999998</v>
      </c>
      <c r="G433" s="29">
        <f t="shared" si="77"/>
        <v>703.2</v>
      </c>
      <c r="H433" s="29">
        <f t="shared" si="77"/>
        <v>166.6</v>
      </c>
      <c r="I433" s="29">
        <f t="shared" si="77"/>
        <v>105</v>
      </c>
      <c r="J433" s="29">
        <f t="shared" si="77"/>
        <v>351</v>
      </c>
      <c r="K433" s="28">
        <f t="shared" si="77"/>
        <v>5.24</v>
      </c>
      <c r="L433" s="28">
        <f t="shared" si="77"/>
        <v>0.8348000000000001</v>
      </c>
      <c r="M433" s="28">
        <f t="shared" si="77"/>
        <v>15.86</v>
      </c>
      <c r="N433" s="28">
        <f t="shared" si="77"/>
        <v>4.47</v>
      </c>
    </row>
    <row r="434" spans="1:14" ht="12" customHeight="1" x14ac:dyDescent="0.25">
      <c r="A434" s="6"/>
      <c r="B434" s="18" t="s">
        <v>37</v>
      </c>
      <c r="C434" s="19"/>
      <c r="D434" s="14"/>
      <c r="E434" s="14"/>
      <c r="F434" s="14"/>
      <c r="G434" s="15"/>
      <c r="H434" s="15"/>
      <c r="I434" s="15"/>
      <c r="J434" s="15"/>
      <c r="K434" s="14"/>
      <c r="L434" s="14"/>
      <c r="M434" s="14"/>
      <c r="N434" s="14"/>
    </row>
    <row r="435" spans="1:14" ht="12" customHeight="1" x14ac:dyDescent="0.25">
      <c r="A435" s="20" t="s">
        <v>38</v>
      </c>
      <c r="B435" s="21" t="s">
        <v>58</v>
      </c>
      <c r="C435" s="22" t="s">
        <v>40</v>
      </c>
      <c r="D435" s="23">
        <v>11.7</v>
      </c>
      <c r="E435" s="23">
        <v>7.5</v>
      </c>
      <c r="F435" s="23">
        <v>24.8</v>
      </c>
      <c r="G435" s="24">
        <v>213</v>
      </c>
      <c r="H435" s="24">
        <v>37</v>
      </c>
      <c r="I435" s="24">
        <v>33</v>
      </c>
      <c r="J435" s="24">
        <v>76</v>
      </c>
      <c r="K435" s="23">
        <v>0.96</v>
      </c>
      <c r="L435" s="23">
        <v>0.08</v>
      </c>
      <c r="M435" s="23">
        <v>1.2</v>
      </c>
      <c r="N435" s="23">
        <v>0.03</v>
      </c>
    </row>
    <row r="436" spans="1:14" ht="12" customHeight="1" x14ac:dyDescent="0.25">
      <c r="A436" s="20">
        <v>338</v>
      </c>
      <c r="B436" s="21" t="s">
        <v>24</v>
      </c>
      <c r="C436" s="22" t="s">
        <v>173</v>
      </c>
      <c r="D436" s="23">
        <v>0.4</v>
      </c>
      <c r="E436" s="23">
        <v>0.4</v>
      </c>
      <c r="F436" s="23">
        <v>10.4</v>
      </c>
      <c r="G436" s="24">
        <v>47</v>
      </c>
      <c r="H436" s="24">
        <v>17</v>
      </c>
      <c r="I436" s="24">
        <v>10</v>
      </c>
      <c r="J436" s="24">
        <v>12</v>
      </c>
      <c r="K436" s="23">
        <v>2.2999999999999998</v>
      </c>
      <c r="L436" s="23">
        <v>0</v>
      </c>
      <c r="M436" s="23">
        <v>10.6</v>
      </c>
      <c r="N436" s="23">
        <v>0</v>
      </c>
    </row>
    <row r="437" spans="1:14" ht="12" customHeight="1" x14ac:dyDescent="0.25">
      <c r="A437" s="20">
        <v>376</v>
      </c>
      <c r="B437" s="40" t="s">
        <v>26</v>
      </c>
      <c r="C437" s="22" t="s">
        <v>23</v>
      </c>
      <c r="D437" s="23">
        <v>0.2</v>
      </c>
      <c r="E437" s="23">
        <v>0.1</v>
      </c>
      <c r="F437" s="23">
        <v>5</v>
      </c>
      <c r="G437" s="24">
        <v>21</v>
      </c>
      <c r="H437" s="24">
        <v>5</v>
      </c>
      <c r="I437" s="24">
        <v>4</v>
      </c>
      <c r="J437" s="24">
        <v>8</v>
      </c>
      <c r="K437" s="23">
        <v>0.9</v>
      </c>
      <c r="L437" s="23">
        <v>0</v>
      </c>
      <c r="M437" s="23">
        <v>0.1</v>
      </c>
      <c r="N437" s="23">
        <v>0</v>
      </c>
    </row>
    <row r="438" spans="1:14" ht="12" customHeight="1" x14ac:dyDescent="0.25">
      <c r="A438" s="6"/>
      <c r="B438" s="35" t="s">
        <v>29</v>
      </c>
      <c r="C438" s="27"/>
      <c r="D438" s="28">
        <f>SUM(D435:D437)</f>
        <v>12.299999999999999</v>
      </c>
      <c r="E438" s="28">
        <f t="shared" ref="E438:N438" si="78">SUM(E435:E437)</f>
        <v>8</v>
      </c>
      <c r="F438" s="28">
        <f t="shared" si="78"/>
        <v>40.200000000000003</v>
      </c>
      <c r="G438" s="28">
        <f t="shared" si="78"/>
        <v>281</v>
      </c>
      <c r="H438" s="28">
        <f t="shared" si="78"/>
        <v>59</v>
      </c>
      <c r="I438" s="28">
        <f t="shared" si="78"/>
        <v>47</v>
      </c>
      <c r="J438" s="28">
        <f t="shared" si="78"/>
        <v>96</v>
      </c>
      <c r="K438" s="28">
        <f t="shared" si="78"/>
        <v>4.16</v>
      </c>
      <c r="L438" s="28">
        <f t="shared" si="78"/>
        <v>0.08</v>
      </c>
      <c r="M438" s="28">
        <f t="shared" si="78"/>
        <v>11.899999999999999</v>
      </c>
      <c r="N438" s="28">
        <f t="shared" si="78"/>
        <v>0.03</v>
      </c>
    </row>
    <row r="439" spans="1:14" ht="12" customHeight="1" x14ac:dyDescent="0.25">
      <c r="A439" s="6"/>
      <c r="B439" s="43" t="s">
        <v>43</v>
      </c>
      <c r="C439" s="38"/>
      <c r="D439" s="38">
        <f t="shared" ref="D439:N439" si="79">D426+D433+D438</f>
        <v>62.620000000000005</v>
      </c>
      <c r="E439" s="38">
        <f t="shared" si="79"/>
        <v>55.980000000000004</v>
      </c>
      <c r="F439" s="38">
        <f t="shared" si="79"/>
        <v>212.20799999999997</v>
      </c>
      <c r="G439" s="39">
        <f t="shared" si="79"/>
        <v>1614.2</v>
      </c>
      <c r="H439" s="39">
        <f t="shared" si="79"/>
        <v>408.79999999999995</v>
      </c>
      <c r="I439" s="39">
        <f t="shared" si="79"/>
        <v>259.2</v>
      </c>
      <c r="J439" s="39">
        <f t="shared" si="79"/>
        <v>791.3</v>
      </c>
      <c r="K439" s="38">
        <f t="shared" si="79"/>
        <v>13.52</v>
      </c>
      <c r="L439" s="38">
        <f t="shared" si="79"/>
        <v>1.1648000000000001</v>
      </c>
      <c r="M439" s="38">
        <f t="shared" si="79"/>
        <v>28.06</v>
      </c>
      <c r="N439" s="38">
        <f t="shared" si="79"/>
        <v>8.1399999999999988</v>
      </c>
    </row>
    <row r="440" spans="1:14" ht="12" customHeight="1" x14ac:dyDescent="0.25">
      <c r="A440" s="6"/>
      <c r="B440" s="17" t="s">
        <v>78</v>
      </c>
      <c r="C440" s="19"/>
      <c r="D440" s="14"/>
      <c r="E440" s="14"/>
      <c r="F440" s="14"/>
      <c r="G440" s="15"/>
      <c r="H440" s="15"/>
      <c r="I440" s="15"/>
      <c r="J440" s="15"/>
      <c r="K440" s="14"/>
      <c r="L440" s="14"/>
      <c r="M440" s="14"/>
      <c r="N440" s="14"/>
    </row>
    <row r="441" spans="1:14" ht="12" customHeight="1" x14ac:dyDescent="0.25">
      <c r="A441" s="6"/>
      <c r="B441" s="18" t="s">
        <v>79</v>
      </c>
      <c r="C441" s="19"/>
      <c r="D441" s="14"/>
      <c r="E441" s="14"/>
      <c r="F441" s="14"/>
      <c r="G441" s="15"/>
      <c r="H441" s="15"/>
      <c r="I441" s="15"/>
      <c r="J441" s="15"/>
      <c r="K441" s="14"/>
      <c r="L441" s="14"/>
      <c r="M441" s="14"/>
      <c r="N441" s="14"/>
    </row>
    <row r="442" spans="1:14" ht="12" customHeight="1" x14ac:dyDescent="0.25">
      <c r="A442" s="20" t="s">
        <v>127</v>
      </c>
      <c r="B442" s="21" t="s">
        <v>128</v>
      </c>
      <c r="C442" s="22" t="s">
        <v>129</v>
      </c>
      <c r="D442" s="23">
        <v>12.2</v>
      </c>
      <c r="E442" s="23">
        <v>27.2</v>
      </c>
      <c r="F442" s="23">
        <v>51.9</v>
      </c>
      <c r="G442" s="24">
        <v>502</v>
      </c>
      <c r="H442" s="24">
        <v>92</v>
      </c>
      <c r="I442" s="24">
        <v>10</v>
      </c>
      <c r="J442" s="24">
        <v>0</v>
      </c>
      <c r="K442" s="23">
        <v>0</v>
      </c>
      <c r="L442" s="23">
        <v>0</v>
      </c>
      <c r="M442" s="23">
        <v>0.3</v>
      </c>
      <c r="N442" s="23">
        <v>0</v>
      </c>
    </row>
    <row r="443" spans="1:14" ht="12" customHeight="1" x14ac:dyDescent="0.25">
      <c r="A443" s="20"/>
      <c r="B443" s="21" t="s">
        <v>130</v>
      </c>
      <c r="C443" s="22" t="s">
        <v>131</v>
      </c>
      <c r="D443" s="23">
        <v>0</v>
      </c>
      <c r="E443" s="23">
        <v>0</v>
      </c>
      <c r="F443" s="23">
        <v>13.8</v>
      </c>
      <c r="G443" s="24">
        <v>55</v>
      </c>
      <c r="H443" s="24">
        <v>0</v>
      </c>
      <c r="I443" s="24">
        <v>0</v>
      </c>
      <c r="J443" s="24">
        <v>0</v>
      </c>
      <c r="K443" s="23">
        <v>0</v>
      </c>
      <c r="L443" s="23">
        <v>0</v>
      </c>
      <c r="M443" s="23">
        <v>0</v>
      </c>
      <c r="N443" s="23">
        <v>0</v>
      </c>
    </row>
    <row r="444" spans="1:14" ht="12" customHeight="1" x14ac:dyDescent="0.25">
      <c r="A444" s="20">
        <v>338</v>
      </c>
      <c r="B444" s="21" t="s">
        <v>24</v>
      </c>
      <c r="C444" s="22" t="s">
        <v>25</v>
      </c>
      <c r="D444" s="23">
        <v>0.4</v>
      </c>
      <c r="E444" s="14">
        <v>0.4</v>
      </c>
      <c r="F444" s="14">
        <v>10.8</v>
      </c>
      <c r="G444" s="15">
        <v>49</v>
      </c>
      <c r="H444" s="15">
        <v>18</v>
      </c>
      <c r="I444" s="15">
        <v>10</v>
      </c>
      <c r="J444" s="15">
        <v>12</v>
      </c>
      <c r="K444" s="14">
        <v>2.4</v>
      </c>
      <c r="L444" s="14">
        <v>0</v>
      </c>
      <c r="M444" s="14">
        <v>11</v>
      </c>
      <c r="N444" s="14">
        <v>0</v>
      </c>
    </row>
    <row r="445" spans="1:14" ht="12" customHeight="1" x14ac:dyDescent="0.25">
      <c r="A445" s="20">
        <v>376</v>
      </c>
      <c r="B445" s="21" t="s">
        <v>26</v>
      </c>
      <c r="C445" s="22" t="s">
        <v>23</v>
      </c>
      <c r="D445" s="14">
        <v>0.2</v>
      </c>
      <c r="E445" s="14">
        <v>0.1</v>
      </c>
      <c r="F445" s="14">
        <v>5</v>
      </c>
      <c r="G445" s="15">
        <v>21</v>
      </c>
      <c r="H445" s="15">
        <v>5</v>
      </c>
      <c r="I445" s="15">
        <v>4</v>
      </c>
      <c r="J445" s="15">
        <v>8</v>
      </c>
      <c r="K445" s="14">
        <v>0.9</v>
      </c>
      <c r="L445" s="14">
        <v>0</v>
      </c>
      <c r="M445" s="14">
        <v>0.1</v>
      </c>
      <c r="N445" s="14">
        <v>0</v>
      </c>
    </row>
    <row r="446" spans="1:14" ht="12" customHeight="1" x14ac:dyDescent="0.25">
      <c r="A446" s="6"/>
      <c r="B446" s="35" t="s">
        <v>29</v>
      </c>
      <c r="C446" s="27"/>
      <c r="D446" s="28">
        <f t="shared" ref="D446:N446" si="80">SUM(D442:D445)</f>
        <v>12.799999999999999</v>
      </c>
      <c r="E446" s="28">
        <f t="shared" si="80"/>
        <v>27.7</v>
      </c>
      <c r="F446" s="28">
        <f t="shared" si="80"/>
        <v>81.5</v>
      </c>
      <c r="G446" s="29">
        <f t="shared" si="80"/>
        <v>627</v>
      </c>
      <c r="H446" s="29">
        <f t="shared" si="80"/>
        <v>115</v>
      </c>
      <c r="I446" s="29">
        <f t="shared" si="80"/>
        <v>24</v>
      </c>
      <c r="J446" s="29">
        <f t="shared" si="80"/>
        <v>20</v>
      </c>
      <c r="K446" s="28">
        <f t="shared" si="80"/>
        <v>3.3</v>
      </c>
      <c r="L446" s="28">
        <f t="shared" si="80"/>
        <v>0</v>
      </c>
      <c r="M446" s="28">
        <f t="shared" si="80"/>
        <v>11.4</v>
      </c>
      <c r="N446" s="28">
        <f t="shared" si="80"/>
        <v>0</v>
      </c>
    </row>
    <row r="447" spans="1:14" ht="12" customHeight="1" x14ac:dyDescent="0.25">
      <c r="A447" s="6"/>
      <c r="B447" s="18" t="s">
        <v>49</v>
      </c>
      <c r="C447" s="19"/>
      <c r="D447" s="14"/>
      <c r="E447" s="14"/>
      <c r="F447" s="14"/>
      <c r="G447" s="15"/>
      <c r="H447" s="15"/>
      <c r="I447" s="15"/>
      <c r="J447" s="15"/>
      <c r="K447" s="14"/>
      <c r="L447" s="14"/>
      <c r="M447" s="14"/>
      <c r="N447" s="14"/>
    </row>
    <row r="448" spans="1:14" ht="12" customHeight="1" x14ac:dyDescent="0.25">
      <c r="A448" s="6" t="s">
        <v>200</v>
      </c>
      <c r="B448" s="21" t="s">
        <v>201</v>
      </c>
      <c r="C448" s="22" t="s">
        <v>32</v>
      </c>
      <c r="D448" s="23">
        <v>3</v>
      </c>
      <c r="E448" s="23">
        <v>5.2</v>
      </c>
      <c r="F448" s="23">
        <v>13.5</v>
      </c>
      <c r="G448" s="15">
        <v>113</v>
      </c>
      <c r="H448" s="15">
        <v>143</v>
      </c>
      <c r="I448" s="15">
        <v>157</v>
      </c>
      <c r="J448" s="15">
        <v>427</v>
      </c>
      <c r="K448" s="14">
        <v>0.73</v>
      </c>
      <c r="L448" s="14">
        <v>0.34</v>
      </c>
      <c r="M448" s="14">
        <v>35</v>
      </c>
      <c r="N448" s="14">
        <v>0.38</v>
      </c>
    </row>
    <row r="449" spans="1:225" ht="12" customHeight="1" x14ac:dyDescent="0.25">
      <c r="A449" s="20" t="s">
        <v>155</v>
      </c>
      <c r="B449" s="31" t="s">
        <v>156</v>
      </c>
      <c r="C449" s="22" t="s">
        <v>40</v>
      </c>
      <c r="D449" s="14">
        <v>24</v>
      </c>
      <c r="E449" s="14">
        <v>16.7</v>
      </c>
      <c r="F449" s="14">
        <v>12.4</v>
      </c>
      <c r="G449" s="15">
        <v>296</v>
      </c>
      <c r="H449" s="15">
        <v>17</v>
      </c>
      <c r="I449" s="15">
        <v>89</v>
      </c>
      <c r="J449" s="15">
        <v>173</v>
      </c>
      <c r="K449" s="54">
        <v>2.11</v>
      </c>
      <c r="L449" s="54">
        <v>0.11</v>
      </c>
      <c r="M449" s="54">
        <v>1.66</v>
      </c>
      <c r="N449" s="54">
        <v>0.08</v>
      </c>
    </row>
    <row r="450" spans="1:225" ht="12" customHeight="1" x14ac:dyDescent="0.25">
      <c r="A450" s="20">
        <v>309</v>
      </c>
      <c r="B450" s="21" t="s">
        <v>53</v>
      </c>
      <c r="C450" s="22" t="s">
        <v>137</v>
      </c>
      <c r="D450" s="23">
        <v>6.5</v>
      </c>
      <c r="E450" s="23">
        <v>5.7</v>
      </c>
      <c r="F450" s="23">
        <v>33.5</v>
      </c>
      <c r="G450" s="24">
        <v>212</v>
      </c>
      <c r="H450" s="24">
        <v>8</v>
      </c>
      <c r="I450" s="24">
        <v>9</v>
      </c>
      <c r="J450" s="24">
        <v>42</v>
      </c>
      <c r="K450" s="45">
        <v>0.91</v>
      </c>
      <c r="L450" s="45">
        <v>7.0000000000000007E-2</v>
      </c>
      <c r="M450" s="45">
        <v>0</v>
      </c>
      <c r="N450" s="45">
        <v>0.03</v>
      </c>
      <c r="HQ450" s="1"/>
    </row>
    <row r="451" spans="1:225" ht="12" customHeight="1" x14ac:dyDescent="0.25">
      <c r="A451" s="20">
        <v>348</v>
      </c>
      <c r="B451" s="36" t="s">
        <v>71</v>
      </c>
      <c r="C451" s="22" t="s">
        <v>23</v>
      </c>
      <c r="D451" s="14">
        <v>1.1000000000000001</v>
      </c>
      <c r="E451" s="14">
        <v>0</v>
      </c>
      <c r="F451" s="14">
        <v>13.2</v>
      </c>
      <c r="G451" s="15">
        <v>86</v>
      </c>
      <c r="H451" s="15">
        <v>33</v>
      </c>
      <c r="I451" s="15">
        <v>21</v>
      </c>
      <c r="J451" s="15">
        <v>29</v>
      </c>
      <c r="K451" s="14">
        <v>0.7</v>
      </c>
      <c r="L451" s="14">
        <v>0</v>
      </c>
      <c r="M451" s="14">
        <v>0.9</v>
      </c>
      <c r="N451" s="14">
        <v>0</v>
      </c>
    </row>
    <row r="452" spans="1:225" ht="12" customHeight="1" x14ac:dyDescent="0.25">
      <c r="A452" s="6"/>
      <c r="B452" s="25" t="s">
        <v>35</v>
      </c>
      <c r="C452" s="19" t="s">
        <v>202</v>
      </c>
      <c r="D452" s="14">
        <v>5.8</v>
      </c>
      <c r="E452" s="14">
        <v>1.3</v>
      </c>
      <c r="F452" s="14">
        <v>39.4</v>
      </c>
      <c r="G452" s="15">
        <v>196</v>
      </c>
      <c r="H452" s="15">
        <v>38</v>
      </c>
      <c r="I452" s="15">
        <v>0</v>
      </c>
      <c r="J452" s="15">
        <v>0</v>
      </c>
      <c r="K452" s="14">
        <v>1.98</v>
      </c>
      <c r="L452" s="14">
        <v>0.25</v>
      </c>
      <c r="M452" s="14">
        <v>0</v>
      </c>
      <c r="N452" s="14">
        <v>0</v>
      </c>
    </row>
    <row r="453" spans="1:225" ht="12" customHeight="1" x14ac:dyDescent="0.25">
      <c r="A453" s="6"/>
      <c r="B453" s="35" t="s">
        <v>29</v>
      </c>
      <c r="C453" s="27"/>
      <c r="D453" s="28">
        <f t="shared" ref="D453:N453" si="81">SUM(D448:D452)</f>
        <v>40.4</v>
      </c>
      <c r="E453" s="28">
        <f t="shared" si="81"/>
        <v>28.9</v>
      </c>
      <c r="F453" s="28">
        <f t="shared" si="81"/>
        <v>112</v>
      </c>
      <c r="G453" s="29">
        <f t="shared" si="81"/>
        <v>903</v>
      </c>
      <c r="H453" s="29">
        <f t="shared" si="81"/>
        <v>239</v>
      </c>
      <c r="I453" s="29">
        <f t="shared" si="81"/>
        <v>276</v>
      </c>
      <c r="J453" s="29">
        <f t="shared" si="81"/>
        <v>671</v>
      </c>
      <c r="K453" s="28">
        <f t="shared" si="81"/>
        <v>6.43</v>
      </c>
      <c r="L453" s="28">
        <f t="shared" si="81"/>
        <v>0.77</v>
      </c>
      <c r="M453" s="28">
        <f t="shared" si="81"/>
        <v>37.559999999999995</v>
      </c>
      <c r="N453" s="28">
        <f t="shared" si="81"/>
        <v>0.49</v>
      </c>
    </row>
    <row r="454" spans="1:225" ht="12" customHeight="1" x14ac:dyDescent="0.25">
      <c r="A454" s="6"/>
      <c r="B454" s="18" t="s">
        <v>37</v>
      </c>
      <c r="C454" s="19"/>
      <c r="D454" s="14"/>
      <c r="E454" s="14"/>
      <c r="F454" s="14"/>
      <c r="G454" s="15"/>
      <c r="H454" s="15"/>
      <c r="I454" s="15"/>
      <c r="J454" s="15"/>
      <c r="K454" s="14"/>
      <c r="L454" s="14"/>
      <c r="M454" s="14"/>
      <c r="N454" s="14"/>
    </row>
    <row r="455" spans="1:225" ht="12" customHeight="1" x14ac:dyDescent="0.25">
      <c r="A455" s="20" t="s">
        <v>73</v>
      </c>
      <c r="B455" s="21" t="s">
        <v>74</v>
      </c>
      <c r="C455" s="22" t="s">
        <v>40</v>
      </c>
      <c r="D455" s="23">
        <v>8.6</v>
      </c>
      <c r="E455" s="23">
        <v>10.8</v>
      </c>
      <c r="F455" s="23" t="s">
        <v>203</v>
      </c>
      <c r="G455" s="24">
        <v>301</v>
      </c>
      <c r="H455" s="24">
        <v>38</v>
      </c>
      <c r="I455" s="24">
        <v>12</v>
      </c>
      <c r="J455" s="24">
        <v>63</v>
      </c>
      <c r="K455" s="23">
        <v>0.7</v>
      </c>
      <c r="L455" s="23">
        <v>0.1</v>
      </c>
      <c r="M455" s="23">
        <v>0.1</v>
      </c>
      <c r="N455" s="23">
        <v>0</v>
      </c>
    </row>
    <row r="456" spans="1:225" ht="12" customHeight="1" x14ac:dyDescent="0.25">
      <c r="A456" s="20">
        <v>338</v>
      </c>
      <c r="B456" s="21" t="s">
        <v>24</v>
      </c>
      <c r="C456" s="22" t="s">
        <v>25</v>
      </c>
      <c r="D456" s="23">
        <v>0.4</v>
      </c>
      <c r="E456" s="14">
        <v>0.4</v>
      </c>
      <c r="F456" s="14">
        <v>10.8</v>
      </c>
      <c r="G456" s="15">
        <v>49</v>
      </c>
      <c r="H456" s="15">
        <v>18</v>
      </c>
      <c r="I456" s="15">
        <v>10</v>
      </c>
      <c r="J456" s="15">
        <v>12</v>
      </c>
      <c r="K456" s="14">
        <v>2.4</v>
      </c>
      <c r="L456" s="14">
        <v>0</v>
      </c>
      <c r="M456" s="14">
        <v>11</v>
      </c>
      <c r="N456" s="14">
        <v>0</v>
      </c>
    </row>
    <row r="457" spans="1:225" ht="12" customHeight="1" x14ac:dyDescent="0.25">
      <c r="A457" s="20">
        <v>388</v>
      </c>
      <c r="B457" s="21" t="s">
        <v>34</v>
      </c>
      <c r="C457" s="22" t="s">
        <v>23</v>
      </c>
      <c r="D457" s="23">
        <v>0.7</v>
      </c>
      <c r="E457" s="23">
        <v>0.3</v>
      </c>
      <c r="F457" s="23">
        <v>24.6</v>
      </c>
      <c r="G457" s="24">
        <v>104</v>
      </c>
      <c r="H457" s="24">
        <v>10</v>
      </c>
      <c r="I457" s="24">
        <v>3</v>
      </c>
      <c r="J457" s="24">
        <v>3</v>
      </c>
      <c r="K457" s="23">
        <v>0.7</v>
      </c>
      <c r="L457" s="23">
        <v>0</v>
      </c>
      <c r="M457" s="23">
        <v>20</v>
      </c>
      <c r="N457" s="23">
        <v>0</v>
      </c>
    </row>
    <row r="458" spans="1:225" ht="12" customHeight="1" x14ac:dyDescent="0.25">
      <c r="A458" s="6"/>
      <c r="B458" s="35" t="s">
        <v>29</v>
      </c>
      <c r="C458" s="27"/>
      <c r="D458" s="28">
        <f t="shared" ref="D458:N458" si="82">SUM(D455:D457)</f>
        <v>9.6999999999999993</v>
      </c>
      <c r="E458" s="28">
        <f t="shared" si="82"/>
        <v>11.500000000000002</v>
      </c>
      <c r="F458" s="28">
        <f t="shared" si="82"/>
        <v>35.400000000000006</v>
      </c>
      <c r="G458" s="29">
        <f t="shared" si="82"/>
        <v>454</v>
      </c>
      <c r="H458" s="29">
        <f t="shared" si="82"/>
        <v>66</v>
      </c>
      <c r="I458" s="29">
        <f t="shared" si="82"/>
        <v>25</v>
      </c>
      <c r="J458" s="29">
        <f t="shared" si="82"/>
        <v>78</v>
      </c>
      <c r="K458" s="28">
        <f t="shared" si="82"/>
        <v>3.8</v>
      </c>
      <c r="L458" s="28">
        <f t="shared" si="82"/>
        <v>0.1</v>
      </c>
      <c r="M458" s="28">
        <f t="shared" si="82"/>
        <v>31.1</v>
      </c>
      <c r="N458" s="28">
        <f t="shared" si="82"/>
        <v>0</v>
      </c>
    </row>
    <row r="459" spans="1:225" ht="12" customHeight="1" x14ac:dyDescent="0.25">
      <c r="A459" s="6"/>
      <c r="B459" s="43" t="s">
        <v>43</v>
      </c>
      <c r="C459" s="38"/>
      <c r="D459" s="38">
        <f t="shared" ref="D459:N459" si="83">D446+D453+D458</f>
        <v>62.899999999999991</v>
      </c>
      <c r="E459" s="38">
        <f t="shared" si="83"/>
        <v>68.099999999999994</v>
      </c>
      <c r="F459" s="38">
        <f t="shared" si="83"/>
        <v>228.9</v>
      </c>
      <c r="G459" s="39">
        <f t="shared" si="83"/>
        <v>1984</v>
      </c>
      <c r="H459" s="39">
        <f t="shared" si="83"/>
        <v>420</v>
      </c>
      <c r="I459" s="39">
        <f t="shared" si="83"/>
        <v>325</v>
      </c>
      <c r="J459" s="39">
        <f t="shared" si="83"/>
        <v>769</v>
      </c>
      <c r="K459" s="38">
        <f t="shared" si="83"/>
        <v>13.530000000000001</v>
      </c>
      <c r="L459" s="38">
        <f t="shared" si="83"/>
        <v>0.87</v>
      </c>
      <c r="M459" s="38">
        <f t="shared" si="83"/>
        <v>80.06</v>
      </c>
      <c r="N459" s="38">
        <f t="shared" si="83"/>
        <v>0.49</v>
      </c>
    </row>
    <row r="460" spans="1:225" ht="12" customHeight="1" x14ac:dyDescent="0.25">
      <c r="A460" s="6"/>
      <c r="B460" s="17" t="s">
        <v>96</v>
      </c>
      <c r="C460" s="19"/>
      <c r="D460" s="14"/>
      <c r="E460" s="14"/>
      <c r="F460" s="14"/>
      <c r="G460" s="15"/>
      <c r="H460" s="15"/>
      <c r="I460" s="15"/>
      <c r="J460" s="15"/>
      <c r="K460" s="14"/>
      <c r="L460" s="14"/>
      <c r="M460" s="14"/>
      <c r="N460" s="14"/>
    </row>
    <row r="461" spans="1:225" ht="12" customHeight="1" x14ac:dyDescent="0.25">
      <c r="A461" s="6"/>
      <c r="B461" s="18" t="s">
        <v>19</v>
      </c>
      <c r="C461" s="19"/>
      <c r="D461" s="14"/>
      <c r="E461" s="14"/>
      <c r="F461" s="14"/>
      <c r="G461" s="15"/>
      <c r="H461" s="15"/>
      <c r="I461" s="15"/>
      <c r="J461" s="15"/>
      <c r="K461" s="14"/>
      <c r="L461" s="14"/>
      <c r="M461" s="14"/>
      <c r="N461" s="14"/>
    </row>
    <row r="462" spans="1:225" ht="12" customHeight="1" x14ac:dyDescent="0.25">
      <c r="A462" s="20">
        <v>271</v>
      </c>
      <c r="B462" s="21" t="s">
        <v>80</v>
      </c>
      <c r="C462" s="22" t="s">
        <v>40</v>
      </c>
      <c r="D462" s="23">
        <v>13.8</v>
      </c>
      <c r="E462" s="23">
        <v>11.3</v>
      </c>
      <c r="F462" s="23">
        <v>10.1</v>
      </c>
      <c r="G462" s="24">
        <v>198</v>
      </c>
      <c r="H462" s="24">
        <v>10</v>
      </c>
      <c r="I462" s="24">
        <v>10</v>
      </c>
      <c r="J462" s="24">
        <v>53</v>
      </c>
      <c r="K462" s="45">
        <v>1</v>
      </c>
      <c r="L462" s="45">
        <v>0.30000000000000004</v>
      </c>
      <c r="M462" s="45">
        <v>0</v>
      </c>
      <c r="N462" s="45">
        <v>0</v>
      </c>
    </row>
    <row r="463" spans="1:225" ht="12" customHeight="1" x14ac:dyDescent="0.25">
      <c r="A463" s="20">
        <v>312</v>
      </c>
      <c r="B463" s="31" t="s">
        <v>70</v>
      </c>
      <c r="C463" s="44">
        <v>180</v>
      </c>
      <c r="D463" s="23">
        <v>3.8</v>
      </c>
      <c r="E463" s="23">
        <v>6.3</v>
      </c>
      <c r="F463" s="23">
        <v>14.5</v>
      </c>
      <c r="G463" s="24">
        <v>130</v>
      </c>
      <c r="H463" s="24">
        <v>46</v>
      </c>
      <c r="I463" s="24">
        <v>33</v>
      </c>
      <c r="J463" s="24">
        <v>99</v>
      </c>
      <c r="K463" s="45">
        <v>1.18</v>
      </c>
      <c r="L463" s="45">
        <v>0.01</v>
      </c>
      <c r="M463" s="45">
        <v>0.36</v>
      </c>
      <c r="N463" s="45">
        <v>0.06</v>
      </c>
      <c r="HQ463" s="1"/>
    </row>
    <row r="464" spans="1:225" ht="12" customHeight="1" x14ac:dyDescent="0.25">
      <c r="A464" s="20" t="s">
        <v>85</v>
      </c>
      <c r="B464" s="21" t="s">
        <v>117</v>
      </c>
      <c r="C464" s="22" t="s">
        <v>23</v>
      </c>
      <c r="D464" s="14">
        <v>0</v>
      </c>
      <c r="E464" s="14">
        <v>0</v>
      </c>
      <c r="F464" s="14">
        <v>28</v>
      </c>
      <c r="G464" s="15">
        <v>112</v>
      </c>
      <c r="H464" s="15">
        <v>3</v>
      </c>
      <c r="I464" s="15">
        <v>0</v>
      </c>
      <c r="J464" s="15">
        <v>6</v>
      </c>
      <c r="K464" s="14">
        <v>0</v>
      </c>
      <c r="L464" s="14">
        <v>0</v>
      </c>
      <c r="M464" s="14">
        <v>7.6</v>
      </c>
      <c r="N464" s="14">
        <v>0</v>
      </c>
    </row>
    <row r="465" spans="1:224" ht="12" customHeight="1" x14ac:dyDescent="0.25">
      <c r="A465" s="6"/>
      <c r="B465" s="25" t="s">
        <v>27</v>
      </c>
      <c r="C465" s="19" t="s">
        <v>83</v>
      </c>
      <c r="D465" s="14">
        <v>2</v>
      </c>
      <c r="E465" s="14">
        <v>0.5</v>
      </c>
      <c r="F465" s="14">
        <v>14.3</v>
      </c>
      <c r="G465" s="15">
        <v>70</v>
      </c>
      <c r="H465" s="15">
        <v>10</v>
      </c>
      <c r="I465" s="15">
        <v>0</v>
      </c>
      <c r="J465" s="15">
        <v>0</v>
      </c>
      <c r="K465" s="14">
        <v>0.5</v>
      </c>
      <c r="L465" s="14">
        <v>0.1</v>
      </c>
      <c r="M465" s="14">
        <v>0</v>
      </c>
      <c r="N465" s="14">
        <v>0</v>
      </c>
    </row>
    <row r="466" spans="1:224" ht="12" customHeight="1" x14ac:dyDescent="0.25">
      <c r="A466" s="6"/>
      <c r="B466" s="35" t="s">
        <v>29</v>
      </c>
      <c r="C466" s="53"/>
      <c r="D466" s="28">
        <f t="shared" ref="D466:N466" si="84">SUM(D462:D465)</f>
        <v>19.600000000000001</v>
      </c>
      <c r="E466" s="28">
        <f t="shared" si="84"/>
        <v>18.100000000000001</v>
      </c>
      <c r="F466" s="28">
        <f t="shared" si="84"/>
        <v>66.900000000000006</v>
      </c>
      <c r="G466" s="29">
        <f t="shared" si="84"/>
        <v>510</v>
      </c>
      <c r="H466" s="29">
        <f t="shared" si="84"/>
        <v>69</v>
      </c>
      <c r="I466" s="29">
        <f t="shared" si="84"/>
        <v>43</v>
      </c>
      <c r="J466" s="29">
        <f t="shared" si="84"/>
        <v>158</v>
      </c>
      <c r="K466" s="28">
        <f t="shared" si="84"/>
        <v>2.6799999999999997</v>
      </c>
      <c r="L466" s="28">
        <f t="shared" si="84"/>
        <v>0.41000000000000003</v>
      </c>
      <c r="M466" s="28">
        <f t="shared" si="84"/>
        <v>7.96</v>
      </c>
      <c r="N466" s="28">
        <f t="shared" si="84"/>
        <v>0.06</v>
      </c>
    </row>
    <row r="467" spans="1:224" ht="12" customHeight="1" x14ac:dyDescent="0.25">
      <c r="A467" s="6"/>
      <c r="B467" s="18" t="s">
        <v>49</v>
      </c>
      <c r="C467" s="19"/>
      <c r="D467" s="14"/>
      <c r="E467" s="14"/>
      <c r="F467" s="14"/>
      <c r="G467" s="15"/>
      <c r="H467" s="15"/>
      <c r="I467" s="15"/>
      <c r="J467" s="15"/>
      <c r="K467" s="14"/>
      <c r="L467" s="14"/>
      <c r="M467" s="14"/>
      <c r="N467" s="14"/>
    </row>
    <row r="468" spans="1:224" ht="12" customHeight="1" x14ac:dyDescent="0.25">
      <c r="A468" s="6">
        <v>96</v>
      </c>
      <c r="B468" s="21" t="s">
        <v>140</v>
      </c>
      <c r="C468" s="22" t="s">
        <v>32</v>
      </c>
      <c r="D468" s="14">
        <v>2.1</v>
      </c>
      <c r="E468" s="14">
        <v>5.0999999999999996</v>
      </c>
      <c r="F468" s="14">
        <v>17.3</v>
      </c>
      <c r="G468" s="15">
        <v>124</v>
      </c>
      <c r="H468" s="15">
        <v>18</v>
      </c>
      <c r="I468" s="15">
        <v>23</v>
      </c>
      <c r="J468" s="15">
        <v>72</v>
      </c>
      <c r="K468" s="14">
        <v>1</v>
      </c>
      <c r="L468" s="14">
        <v>0.2</v>
      </c>
      <c r="M468" s="14">
        <v>7.7</v>
      </c>
      <c r="N468" s="14">
        <v>0.01</v>
      </c>
    </row>
    <row r="469" spans="1:224" ht="12" customHeight="1" x14ac:dyDescent="0.25">
      <c r="A469" s="6">
        <v>285</v>
      </c>
      <c r="B469" s="21" t="s">
        <v>159</v>
      </c>
      <c r="C469" s="22" t="s">
        <v>23</v>
      </c>
      <c r="D469" s="23">
        <v>21</v>
      </c>
      <c r="E469" s="23">
        <v>17.600000000000001</v>
      </c>
      <c r="F469" s="23">
        <v>39.299999999999997</v>
      </c>
      <c r="G469" s="15">
        <v>399</v>
      </c>
      <c r="H469" s="15">
        <v>22</v>
      </c>
      <c r="I469" s="15">
        <v>23</v>
      </c>
      <c r="J469" s="15">
        <v>131</v>
      </c>
      <c r="K469" s="14">
        <v>1.9</v>
      </c>
      <c r="L469" s="14">
        <v>0.2</v>
      </c>
      <c r="M469" s="14">
        <v>0.4</v>
      </c>
      <c r="N469" s="14">
        <v>1.7000000000000001E-2</v>
      </c>
    </row>
    <row r="470" spans="1:224" ht="12" customHeight="1" x14ac:dyDescent="0.25">
      <c r="A470" s="6">
        <v>338</v>
      </c>
      <c r="B470" s="21" t="s">
        <v>24</v>
      </c>
      <c r="C470" s="22" t="s">
        <v>25</v>
      </c>
      <c r="D470" s="23">
        <v>0.4</v>
      </c>
      <c r="E470" s="23">
        <v>0.4</v>
      </c>
      <c r="F470" s="23">
        <v>10.8</v>
      </c>
      <c r="G470" s="15">
        <v>49</v>
      </c>
      <c r="H470" s="15">
        <v>18</v>
      </c>
      <c r="I470" s="15">
        <v>10</v>
      </c>
      <c r="J470" s="15">
        <v>12</v>
      </c>
      <c r="K470" s="14">
        <v>2.4</v>
      </c>
      <c r="L470" s="14">
        <v>0</v>
      </c>
      <c r="M470" s="14">
        <v>11</v>
      </c>
      <c r="N470" s="14">
        <v>0</v>
      </c>
    </row>
    <row r="471" spans="1:224" ht="12" customHeight="1" x14ac:dyDescent="0.25">
      <c r="A471" s="20" t="s">
        <v>76</v>
      </c>
      <c r="B471" s="21" t="s">
        <v>77</v>
      </c>
      <c r="C471" s="22" t="s">
        <v>23</v>
      </c>
      <c r="D471" s="23">
        <v>0.2</v>
      </c>
      <c r="E471" s="14">
        <v>0.1</v>
      </c>
      <c r="F471" s="14">
        <v>17</v>
      </c>
      <c r="G471" s="15">
        <v>69</v>
      </c>
      <c r="H471" s="15">
        <v>9</v>
      </c>
      <c r="I471" s="15">
        <v>3</v>
      </c>
      <c r="J471" s="15">
        <v>6</v>
      </c>
      <c r="K471" s="14">
        <v>0.1</v>
      </c>
      <c r="L471" s="14">
        <v>0.01</v>
      </c>
      <c r="M471" s="14">
        <v>15</v>
      </c>
      <c r="N471" s="14">
        <v>0</v>
      </c>
    </row>
    <row r="472" spans="1:224" ht="12" customHeight="1" x14ac:dyDescent="0.25">
      <c r="A472" s="6"/>
      <c r="B472" s="25" t="s">
        <v>35</v>
      </c>
      <c r="C472" s="19" t="s">
        <v>93</v>
      </c>
      <c r="D472" s="14">
        <v>3.8</v>
      </c>
      <c r="E472" s="14">
        <v>0.8</v>
      </c>
      <c r="F472" s="14">
        <v>25.1</v>
      </c>
      <c r="G472" s="15">
        <v>123</v>
      </c>
      <c r="H472" s="15">
        <v>28</v>
      </c>
      <c r="I472" s="15">
        <v>0</v>
      </c>
      <c r="J472" s="15">
        <v>0</v>
      </c>
      <c r="K472" s="14">
        <v>1.5</v>
      </c>
      <c r="L472" s="14">
        <v>0.2</v>
      </c>
      <c r="M472" s="14">
        <v>0</v>
      </c>
      <c r="N472" s="14">
        <v>0</v>
      </c>
    </row>
    <row r="473" spans="1:224" ht="12" customHeight="1" x14ac:dyDescent="0.25">
      <c r="A473" s="6"/>
      <c r="B473" s="35" t="s">
        <v>29</v>
      </c>
      <c r="C473" s="27"/>
      <c r="D473" s="28">
        <f t="shared" ref="D473:N473" si="85">SUM(D468:D472)</f>
        <v>27.5</v>
      </c>
      <c r="E473" s="28">
        <f t="shared" si="85"/>
        <v>24.000000000000004</v>
      </c>
      <c r="F473" s="28">
        <f t="shared" si="85"/>
        <v>109.5</v>
      </c>
      <c r="G473" s="29">
        <f t="shared" si="85"/>
        <v>764</v>
      </c>
      <c r="H473" s="29">
        <f t="shared" si="85"/>
        <v>95</v>
      </c>
      <c r="I473" s="29">
        <f t="shared" si="85"/>
        <v>59</v>
      </c>
      <c r="J473" s="29">
        <f t="shared" si="85"/>
        <v>221</v>
      </c>
      <c r="K473" s="28">
        <f t="shared" si="85"/>
        <v>6.8999999999999995</v>
      </c>
      <c r="L473" s="28">
        <f t="shared" si="85"/>
        <v>0.6100000000000001</v>
      </c>
      <c r="M473" s="28">
        <f t="shared" si="85"/>
        <v>34.1</v>
      </c>
      <c r="N473" s="28">
        <f t="shared" si="85"/>
        <v>2.7000000000000003E-2</v>
      </c>
    </row>
    <row r="474" spans="1:224" ht="12" customHeight="1" x14ac:dyDescent="0.25">
      <c r="A474" s="6"/>
      <c r="B474" s="18" t="s">
        <v>37</v>
      </c>
      <c r="C474" s="19"/>
      <c r="D474" s="14"/>
      <c r="E474" s="14"/>
      <c r="F474" s="14"/>
      <c r="G474" s="15"/>
      <c r="H474" s="15"/>
      <c r="I474" s="15"/>
      <c r="J474" s="15"/>
      <c r="K474" s="14"/>
      <c r="L474" s="14"/>
      <c r="M474" s="14"/>
      <c r="N474" s="14"/>
    </row>
    <row r="475" spans="1:224" ht="12" customHeight="1" x14ac:dyDescent="0.25">
      <c r="A475" s="20" t="s">
        <v>38</v>
      </c>
      <c r="B475" s="21" t="s">
        <v>103</v>
      </c>
      <c r="C475" s="22" t="s">
        <v>40</v>
      </c>
      <c r="D475" s="14">
        <v>5.6</v>
      </c>
      <c r="E475" s="14">
        <v>7.2</v>
      </c>
      <c r="F475" s="14">
        <v>27.9</v>
      </c>
      <c r="G475" s="15">
        <v>199</v>
      </c>
      <c r="H475" s="15">
        <v>29</v>
      </c>
      <c r="I475" s="15">
        <v>16</v>
      </c>
      <c r="J475" s="15">
        <v>64</v>
      </c>
      <c r="K475" s="14">
        <v>0.76</v>
      </c>
      <c r="L475" s="14">
        <v>0.09</v>
      </c>
      <c r="M475" s="14">
        <v>1.33</v>
      </c>
      <c r="N475" s="14">
        <v>0.01</v>
      </c>
    </row>
    <row r="476" spans="1:224" ht="12" customHeight="1" x14ac:dyDescent="0.25">
      <c r="A476" s="6"/>
      <c r="B476" s="25" t="s">
        <v>157</v>
      </c>
      <c r="C476" s="19" t="s">
        <v>23</v>
      </c>
      <c r="D476" s="14">
        <v>2</v>
      </c>
      <c r="E476" s="14">
        <v>1</v>
      </c>
      <c r="F476" s="14">
        <v>22</v>
      </c>
      <c r="G476" s="15">
        <v>100</v>
      </c>
      <c r="H476" s="15">
        <v>0</v>
      </c>
      <c r="I476" s="15">
        <v>0</v>
      </c>
      <c r="J476" s="15">
        <v>0</v>
      </c>
      <c r="K476" s="14">
        <v>0</v>
      </c>
      <c r="L476" s="14">
        <v>0</v>
      </c>
      <c r="M476" s="14">
        <v>0</v>
      </c>
      <c r="N476" s="14">
        <v>0</v>
      </c>
    </row>
    <row r="477" spans="1:224" ht="12" customHeight="1" x14ac:dyDescent="0.25">
      <c r="A477" s="6"/>
      <c r="B477" s="35" t="s">
        <v>29</v>
      </c>
      <c r="C477" s="27"/>
      <c r="D477" s="28">
        <f>SUM(D475+D476)</f>
        <v>7.6</v>
      </c>
      <c r="E477" s="28">
        <f t="shared" ref="E477:N477" si="86">SUM(E475+E476)</f>
        <v>8.1999999999999993</v>
      </c>
      <c r="F477" s="28">
        <f t="shared" si="86"/>
        <v>49.9</v>
      </c>
      <c r="G477" s="29">
        <f t="shared" si="86"/>
        <v>299</v>
      </c>
      <c r="H477" s="29">
        <f t="shared" si="86"/>
        <v>29</v>
      </c>
      <c r="I477" s="29">
        <f t="shared" si="86"/>
        <v>16</v>
      </c>
      <c r="J477" s="29">
        <f t="shared" si="86"/>
        <v>64</v>
      </c>
      <c r="K477" s="28">
        <f t="shared" si="86"/>
        <v>0.76</v>
      </c>
      <c r="L477" s="28">
        <f t="shared" si="86"/>
        <v>0.09</v>
      </c>
      <c r="M477" s="28">
        <f t="shared" si="86"/>
        <v>1.33</v>
      </c>
      <c r="N477" s="28">
        <f t="shared" si="86"/>
        <v>0.01</v>
      </c>
    </row>
    <row r="478" spans="1:224" ht="12" customHeight="1" x14ac:dyDescent="0.25">
      <c r="A478" s="6"/>
      <c r="B478" s="43" t="s">
        <v>43</v>
      </c>
      <c r="C478" s="38"/>
      <c r="D478" s="38">
        <f t="shared" ref="D478:N478" si="87">D466+D473+D477</f>
        <v>54.7</v>
      </c>
      <c r="E478" s="38">
        <f t="shared" si="87"/>
        <v>50.300000000000011</v>
      </c>
      <c r="F478" s="38">
        <f t="shared" si="87"/>
        <v>226.3</v>
      </c>
      <c r="G478" s="39">
        <f t="shared" si="87"/>
        <v>1573</v>
      </c>
      <c r="H478" s="39">
        <f t="shared" si="87"/>
        <v>193</v>
      </c>
      <c r="I478" s="39">
        <f t="shared" si="87"/>
        <v>118</v>
      </c>
      <c r="J478" s="39">
        <f t="shared" si="87"/>
        <v>443</v>
      </c>
      <c r="K478" s="38">
        <f t="shared" si="87"/>
        <v>10.339999999999998</v>
      </c>
      <c r="L478" s="38">
        <f t="shared" si="87"/>
        <v>1.1100000000000001</v>
      </c>
      <c r="M478" s="38">
        <f t="shared" si="87"/>
        <v>43.39</v>
      </c>
      <c r="N478" s="38">
        <f t="shared" si="87"/>
        <v>9.6999999999999989E-2</v>
      </c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  <c r="DT478" s="5"/>
      <c r="DU478" s="5"/>
      <c r="DV478" s="5"/>
      <c r="DW478" s="5"/>
      <c r="DX478" s="5"/>
      <c r="DY478" s="5"/>
      <c r="DZ478" s="5"/>
      <c r="EA478" s="5"/>
      <c r="EB478" s="5"/>
      <c r="EC478" s="5"/>
      <c r="ED478" s="5"/>
      <c r="EE478" s="5"/>
      <c r="EF478" s="5"/>
      <c r="EG478" s="5"/>
      <c r="EH478" s="5"/>
      <c r="EI478" s="5"/>
      <c r="EJ478" s="5"/>
      <c r="EK478" s="5"/>
      <c r="EL478" s="5"/>
      <c r="EM478" s="5"/>
      <c r="EN478" s="5"/>
      <c r="EO478" s="5"/>
      <c r="EP478" s="5"/>
      <c r="EQ478" s="5"/>
      <c r="ER478" s="5"/>
      <c r="ES478" s="5"/>
      <c r="ET478" s="5"/>
      <c r="EU478" s="5"/>
      <c r="EV478" s="5"/>
      <c r="EW478" s="5"/>
      <c r="EX478" s="5"/>
      <c r="EY478" s="5"/>
      <c r="EZ478" s="5"/>
      <c r="FA478" s="5"/>
      <c r="FB478" s="5"/>
      <c r="FC478" s="5"/>
      <c r="FD478" s="5"/>
      <c r="FE478" s="5"/>
      <c r="FF478" s="5"/>
      <c r="FG478" s="5"/>
      <c r="FH478" s="5"/>
      <c r="FI478" s="5"/>
      <c r="FJ478" s="5"/>
      <c r="FK478" s="5"/>
      <c r="FL478" s="5"/>
      <c r="FM478" s="5"/>
      <c r="FN478" s="5"/>
      <c r="FO478" s="5"/>
      <c r="FP478" s="5"/>
      <c r="FQ478" s="5"/>
      <c r="FR478" s="5"/>
      <c r="FS478" s="5"/>
      <c r="FT478" s="5"/>
      <c r="FU478" s="5"/>
      <c r="FV478" s="5"/>
      <c r="FW478" s="5"/>
      <c r="FX478" s="5"/>
      <c r="FY478" s="5"/>
      <c r="FZ478" s="5"/>
      <c r="GA478" s="5"/>
      <c r="GB478" s="5"/>
      <c r="GC478" s="5"/>
      <c r="GD478" s="5"/>
      <c r="GE478" s="5"/>
      <c r="GF478" s="5"/>
      <c r="GG478" s="5"/>
      <c r="GH478" s="5"/>
      <c r="GI478" s="5"/>
      <c r="GJ478" s="5"/>
      <c r="GK478" s="5"/>
      <c r="GL478" s="5"/>
      <c r="GM478" s="5"/>
      <c r="GN478" s="5"/>
      <c r="GO478" s="5"/>
      <c r="GP478" s="5"/>
      <c r="GQ478" s="5"/>
      <c r="GR478" s="5"/>
      <c r="GS478" s="5"/>
      <c r="GT478" s="5"/>
      <c r="GU478" s="5"/>
      <c r="GV478" s="5"/>
      <c r="GW478" s="5"/>
      <c r="GX478" s="5"/>
      <c r="GY478" s="5"/>
      <c r="GZ478" s="5"/>
      <c r="HA478" s="5"/>
      <c r="HB478" s="5"/>
      <c r="HC478" s="5"/>
      <c r="HD478" s="5"/>
      <c r="HE478" s="5"/>
      <c r="HF478" s="5"/>
      <c r="HG478" s="5"/>
      <c r="HH478" s="5"/>
      <c r="HI478" s="5"/>
      <c r="HJ478" s="5"/>
      <c r="HK478" s="5"/>
      <c r="HL478" s="5"/>
      <c r="HM478" s="5"/>
      <c r="HN478" s="5"/>
      <c r="HO478" s="5"/>
      <c r="HP478" s="5"/>
    </row>
    <row r="479" spans="1:224" ht="12" customHeight="1" x14ac:dyDescent="0.25">
      <c r="A479" s="6"/>
      <c r="B479" s="17" t="s">
        <v>105</v>
      </c>
      <c r="C479" s="38"/>
      <c r="D479" s="38"/>
      <c r="E479" s="38"/>
      <c r="F479" s="38"/>
      <c r="G479" s="39"/>
      <c r="H479" s="39"/>
      <c r="I479" s="39"/>
      <c r="J479" s="39"/>
      <c r="K479" s="38"/>
      <c r="L479" s="38"/>
      <c r="M479" s="38"/>
      <c r="N479" s="38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  <c r="DT479" s="5"/>
      <c r="DU479" s="5"/>
      <c r="DV479" s="5"/>
      <c r="DW479" s="5"/>
      <c r="DX479" s="5"/>
      <c r="DY479" s="5"/>
      <c r="DZ479" s="5"/>
      <c r="EA479" s="5"/>
      <c r="EB479" s="5"/>
      <c r="EC479" s="5"/>
      <c r="ED479" s="5"/>
      <c r="EE479" s="5"/>
      <c r="EF479" s="5"/>
      <c r="EG479" s="5"/>
      <c r="EH479" s="5"/>
      <c r="EI479" s="5"/>
      <c r="EJ479" s="5"/>
      <c r="EK479" s="5"/>
      <c r="EL479" s="5"/>
      <c r="EM479" s="5"/>
      <c r="EN479" s="5"/>
      <c r="EO479" s="5"/>
      <c r="EP479" s="5"/>
      <c r="EQ479" s="5"/>
      <c r="ER479" s="5"/>
      <c r="ES479" s="5"/>
      <c r="ET479" s="5"/>
      <c r="EU479" s="5"/>
      <c r="EV479" s="5"/>
      <c r="EW479" s="5"/>
      <c r="EX479" s="5"/>
      <c r="EY479" s="5"/>
      <c r="EZ479" s="5"/>
      <c r="FA479" s="5"/>
      <c r="FB479" s="5"/>
      <c r="FC479" s="5"/>
      <c r="FD479" s="5"/>
      <c r="FE479" s="5"/>
      <c r="FF479" s="5"/>
      <c r="FG479" s="5"/>
      <c r="FH479" s="5"/>
      <c r="FI479" s="5"/>
      <c r="FJ479" s="5"/>
      <c r="FK479" s="5"/>
      <c r="FL479" s="5"/>
      <c r="FM479" s="5"/>
      <c r="FN479" s="5"/>
      <c r="FO479" s="5"/>
      <c r="FP479" s="5"/>
      <c r="FQ479" s="5"/>
      <c r="FR479" s="5"/>
      <c r="FS479" s="5"/>
      <c r="FT479" s="5"/>
      <c r="FU479" s="5"/>
      <c r="FV479" s="5"/>
      <c r="FW479" s="5"/>
      <c r="FX479" s="5"/>
      <c r="FY479" s="5"/>
      <c r="FZ479" s="5"/>
      <c r="GA479" s="5"/>
      <c r="GB479" s="5"/>
      <c r="GC479" s="5"/>
      <c r="GD479" s="5"/>
      <c r="GE479" s="5"/>
      <c r="GF479" s="5"/>
      <c r="GG479" s="5"/>
      <c r="GH479" s="5"/>
      <c r="GI479" s="5"/>
      <c r="GJ479" s="5"/>
      <c r="GK479" s="5"/>
      <c r="GL479" s="5"/>
      <c r="GM479" s="5"/>
      <c r="GN479" s="5"/>
      <c r="GO479" s="5"/>
      <c r="GP479" s="5"/>
      <c r="GQ479" s="5"/>
      <c r="GR479" s="5"/>
      <c r="GS479" s="5"/>
      <c r="GT479" s="5"/>
      <c r="GU479" s="5"/>
      <c r="GV479" s="5"/>
      <c r="GW479" s="5"/>
      <c r="GX479" s="5"/>
      <c r="GY479" s="5"/>
      <c r="GZ479" s="5"/>
      <c r="HA479" s="5"/>
      <c r="HB479" s="5"/>
      <c r="HC479" s="5"/>
      <c r="HD479" s="5"/>
      <c r="HE479" s="5"/>
      <c r="HF479" s="5"/>
      <c r="HG479" s="5"/>
      <c r="HH479" s="5"/>
      <c r="HI479" s="5"/>
      <c r="HJ479" s="5"/>
      <c r="HK479" s="5"/>
      <c r="HL479" s="5"/>
      <c r="HM479" s="5"/>
      <c r="HN479" s="5"/>
      <c r="HO479" s="5"/>
      <c r="HP479" s="5"/>
    </row>
    <row r="480" spans="1:224" ht="12" customHeight="1" x14ac:dyDescent="0.25">
      <c r="A480" s="6"/>
      <c r="B480" s="18" t="s">
        <v>19</v>
      </c>
      <c r="C480" s="38"/>
      <c r="D480" s="38"/>
      <c r="E480" s="38"/>
      <c r="F480" s="38"/>
      <c r="G480" s="39"/>
      <c r="H480" s="39"/>
      <c r="I480" s="39"/>
      <c r="J480" s="39"/>
      <c r="K480" s="38"/>
      <c r="L480" s="38"/>
      <c r="M480" s="38"/>
      <c r="N480" s="38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  <c r="DT480" s="5"/>
      <c r="DU480" s="5"/>
      <c r="DV480" s="5"/>
      <c r="DW480" s="5"/>
      <c r="DX480" s="5"/>
      <c r="DY480" s="5"/>
      <c r="DZ480" s="5"/>
      <c r="EA480" s="5"/>
      <c r="EB480" s="5"/>
      <c r="EC480" s="5"/>
      <c r="ED480" s="5"/>
      <c r="EE480" s="5"/>
      <c r="EF480" s="5"/>
      <c r="EG480" s="5"/>
      <c r="EH480" s="5"/>
      <c r="EI480" s="5"/>
      <c r="EJ480" s="5"/>
      <c r="EK480" s="5"/>
      <c r="EL480" s="5"/>
      <c r="EM480" s="5"/>
      <c r="EN480" s="5"/>
      <c r="EO480" s="5"/>
      <c r="EP480" s="5"/>
      <c r="EQ480" s="5"/>
      <c r="ER480" s="5"/>
      <c r="ES480" s="5"/>
      <c r="ET480" s="5"/>
      <c r="EU480" s="5"/>
      <c r="EV480" s="5"/>
      <c r="EW480" s="5"/>
      <c r="EX480" s="5"/>
      <c r="EY480" s="5"/>
      <c r="EZ480" s="5"/>
      <c r="FA480" s="5"/>
      <c r="FB480" s="5"/>
      <c r="FC480" s="5"/>
      <c r="FD480" s="5"/>
      <c r="FE480" s="5"/>
      <c r="FF480" s="5"/>
      <c r="FG480" s="5"/>
      <c r="FH480" s="5"/>
      <c r="FI480" s="5"/>
      <c r="FJ480" s="5"/>
      <c r="FK480" s="5"/>
      <c r="FL480" s="5"/>
      <c r="FM480" s="5"/>
      <c r="FN480" s="5"/>
      <c r="FO480" s="5"/>
      <c r="FP480" s="5"/>
      <c r="FQ480" s="5"/>
      <c r="FR480" s="5"/>
      <c r="FS480" s="5"/>
      <c r="FT480" s="5"/>
      <c r="FU480" s="5"/>
      <c r="FV480" s="5"/>
      <c r="FW480" s="5"/>
      <c r="FX480" s="5"/>
      <c r="FY480" s="5"/>
      <c r="FZ480" s="5"/>
      <c r="GA480" s="5"/>
      <c r="GB480" s="5"/>
      <c r="GC480" s="5"/>
      <c r="GD480" s="5"/>
      <c r="GE480" s="5"/>
      <c r="GF480" s="5"/>
      <c r="GG480" s="5"/>
      <c r="GH480" s="5"/>
      <c r="GI480" s="5"/>
      <c r="GJ480" s="5"/>
      <c r="GK480" s="5"/>
      <c r="GL480" s="5"/>
      <c r="GM480" s="5"/>
      <c r="GN480" s="5"/>
      <c r="GO480" s="5"/>
      <c r="GP480" s="5"/>
      <c r="GQ480" s="5"/>
      <c r="GR480" s="5"/>
      <c r="GS480" s="5"/>
      <c r="GT480" s="5"/>
      <c r="GU480" s="5"/>
      <c r="GV480" s="5"/>
      <c r="GW480" s="5"/>
      <c r="GX480" s="5"/>
      <c r="GY480" s="5"/>
      <c r="GZ480" s="5"/>
      <c r="HA480" s="5"/>
      <c r="HB480" s="5"/>
      <c r="HC480" s="5"/>
      <c r="HD480" s="5"/>
      <c r="HE480" s="5"/>
      <c r="HF480" s="5"/>
      <c r="HG480" s="5"/>
      <c r="HH480" s="5"/>
      <c r="HI480" s="5"/>
      <c r="HJ480" s="5"/>
      <c r="HK480" s="5"/>
      <c r="HL480" s="5"/>
      <c r="HM480" s="5"/>
      <c r="HN480" s="5"/>
      <c r="HO480" s="5"/>
      <c r="HP480" s="5"/>
    </row>
    <row r="481" spans="1:224" ht="12" customHeight="1" x14ac:dyDescent="0.25">
      <c r="A481" s="6">
        <v>15</v>
      </c>
      <c r="B481" s="40" t="s">
        <v>158</v>
      </c>
      <c r="C481" s="19" t="s">
        <v>62</v>
      </c>
      <c r="D481" s="14">
        <v>4.5999999999999996</v>
      </c>
      <c r="E481" s="14">
        <v>5.8</v>
      </c>
      <c r="F481" s="14">
        <v>0</v>
      </c>
      <c r="G481" s="15">
        <v>71</v>
      </c>
      <c r="H481" s="15">
        <v>200</v>
      </c>
      <c r="I481" s="15">
        <v>11</v>
      </c>
      <c r="J481" s="15">
        <v>120</v>
      </c>
      <c r="K481" s="14">
        <v>0.2</v>
      </c>
      <c r="L481" s="14">
        <v>0.01</v>
      </c>
      <c r="M481" s="14">
        <v>0.14000000000000001</v>
      </c>
      <c r="N481" s="14">
        <v>0.06</v>
      </c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  <c r="DT481" s="5"/>
      <c r="DU481" s="5"/>
      <c r="DV481" s="5"/>
      <c r="DW481" s="5"/>
      <c r="DX481" s="5"/>
      <c r="DY481" s="5"/>
      <c r="DZ481" s="5"/>
      <c r="EA481" s="5"/>
      <c r="EB481" s="5"/>
      <c r="EC481" s="5"/>
      <c r="ED481" s="5"/>
      <c r="EE481" s="5"/>
      <c r="EF481" s="5"/>
      <c r="EG481" s="5"/>
      <c r="EH481" s="5"/>
      <c r="EI481" s="5"/>
      <c r="EJ481" s="5"/>
      <c r="EK481" s="5"/>
      <c r="EL481" s="5"/>
      <c r="EM481" s="5"/>
      <c r="EN481" s="5"/>
      <c r="EO481" s="5"/>
      <c r="EP481" s="5"/>
      <c r="EQ481" s="5"/>
      <c r="ER481" s="5"/>
      <c r="ES481" s="5"/>
      <c r="ET481" s="5"/>
      <c r="EU481" s="5"/>
      <c r="EV481" s="5"/>
      <c r="EW481" s="5"/>
      <c r="EX481" s="5"/>
      <c r="EY481" s="5"/>
      <c r="EZ481" s="5"/>
      <c r="FA481" s="5"/>
      <c r="FB481" s="5"/>
      <c r="FC481" s="5"/>
      <c r="FD481" s="5"/>
      <c r="FE481" s="5"/>
      <c r="FF481" s="5"/>
      <c r="FG481" s="5"/>
      <c r="FH481" s="5"/>
      <c r="FI481" s="5"/>
      <c r="FJ481" s="5"/>
      <c r="FK481" s="5"/>
      <c r="FL481" s="5"/>
      <c r="FM481" s="5"/>
      <c r="FN481" s="5"/>
      <c r="FO481" s="5"/>
      <c r="FP481" s="5"/>
      <c r="FQ481" s="5"/>
      <c r="FR481" s="5"/>
      <c r="FS481" s="5"/>
      <c r="FT481" s="5"/>
      <c r="FU481" s="5"/>
      <c r="FV481" s="5"/>
      <c r="FW481" s="5"/>
      <c r="FX481" s="5"/>
      <c r="FY481" s="5"/>
      <c r="FZ481" s="5"/>
      <c r="GA481" s="5"/>
      <c r="GB481" s="5"/>
      <c r="GC481" s="5"/>
      <c r="GD481" s="5"/>
      <c r="GE481" s="5"/>
      <c r="GF481" s="5"/>
      <c r="GG481" s="5"/>
      <c r="GH481" s="5"/>
      <c r="GI481" s="5"/>
      <c r="GJ481" s="5"/>
      <c r="GK481" s="5"/>
      <c r="GL481" s="5"/>
      <c r="GM481" s="5"/>
      <c r="GN481" s="5"/>
      <c r="GO481" s="5"/>
      <c r="GP481" s="5"/>
      <c r="GQ481" s="5"/>
      <c r="GR481" s="5"/>
      <c r="GS481" s="5"/>
      <c r="GT481" s="5"/>
      <c r="GU481" s="5"/>
      <c r="GV481" s="5"/>
      <c r="GW481" s="5"/>
      <c r="GX481" s="5"/>
      <c r="GY481" s="5"/>
      <c r="GZ481" s="5"/>
      <c r="HA481" s="5"/>
      <c r="HB481" s="5"/>
      <c r="HC481" s="5"/>
      <c r="HD481" s="5"/>
      <c r="HE481" s="5"/>
      <c r="HF481" s="5"/>
      <c r="HG481" s="5"/>
      <c r="HH481" s="5"/>
      <c r="HI481" s="5"/>
      <c r="HJ481" s="5"/>
      <c r="HK481" s="5"/>
      <c r="HL481" s="5"/>
      <c r="HM481" s="5"/>
      <c r="HN481" s="5"/>
      <c r="HO481" s="5"/>
      <c r="HP481" s="5"/>
    </row>
    <row r="482" spans="1:224" ht="12" customHeight="1" x14ac:dyDescent="0.25">
      <c r="A482" s="6">
        <v>14</v>
      </c>
      <c r="B482" s="40" t="s">
        <v>45</v>
      </c>
      <c r="C482" s="19" t="s">
        <v>21</v>
      </c>
      <c r="D482" s="14">
        <v>0.1</v>
      </c>
      <c r="E482" s="14">
        <v>7.3</v>
      </c>
      <c r="F482" s="14">
        <v>0.1</v>
      </c>
      <c r="G482" s="15">
        <v>66</v>
      </c>
      <c r="H482" s="15">
        <v>2</v>
      </c>
      <c r="I482" s="15">
        <v>0</v>
      </c>
      <c r="J482" s="15">
        <v>3</v>
      </c>
      <c r="K482" s="14">
        <v>0</v>
      </c>
      <c r="L482" s="14">
        <v>0</v>
      </c>
      <c r="M482" s="14">
        <v>0</v>
      </c>
      <c r="N482" s="14">
        <v>0</v>
      </c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  <c r="DT482" s="5"/>
      <c r="DU482" s="5"/>
      <c r="DV482" s="5"/>
      <c r="DW482" s="5"/>
      <c r="DX482" s="5"/>
      <c r="DY482" s="5"/>
      <c r="DZ482" s="5"/>
      <c r="EA482" s="5"/>
      <c r="EB482" s="5"/>
      <c r="EC482" s="5"/>
      <c r="ED482" s="5"/>
      <c r="EE482" s="5"/>
      <c r="EF482" s="5"/>
      <c r="EG482" s="5"/>
      <c r="EH482" s="5"/>
      <c r="EI482" s="5"/>
      <c r="EJ482" s="5"/>
      <c r="EK482" s="5"/>
      <c r="EL482" s="5"/>
      <c r="EM482" s="5"/>
      <c r="EN482" s="5"/>
      <c r="EO482" s="5"/>
      <c r="EP482" s="5"/>
      <c r="EQ482" s="5"/>
      <c r="ER482" s="5"/>
      <c r="ES482" s="5"/>
      <c r="ET482" s="5"/>
      <c r="EU482" s="5"/>
      <c r="EV482" s="5"/>
      <c r="EW482" s="5"/>
      <c r="EX482" s="5"/>
      <c r="EY482" s="5"/>
      <c r="EZ482" s="5"/>
      <c r="FA482" s="5"/>
      <c r="FB482" s="5"/>
      <c r="FC482" s="5"/>
      <c r="FD482" s="5"/>
      <c r="FE482" s="5"/>
      <c r="FF482" s="5"/>
      <c r="FG482" s="5"/>
      <c r="FH482" s="5"/>
      <c r="FI482" s="5"/>
      <c r="FJ482" s="5"/>
      <c r="FK482" s="5"/>
      <c r="FL482" s="5"/>
      <c r="FM482" s="5"/>
      <c r="FN482" s="5"/>
      <c r="FO482" s="5"/>
      <c r="FP482" s="5"/>
      <c r="FQ482" s="5"/>
      <c r="FR482" s="5"/>
      <c r="FS482" s="5"/>
      <c r="FT482" s="5"/>
      <c r="FU482" s="5"/>
      <c r="FV482" s="5"/>
      <c r="FW482" s="5"/>
      <c r="FX482" s="5"/>
      <c r="FY482" s="5"/>
      <c r="FZ482" s="5"/>
      <c r="GA482" s="5"/>
      <c r="GB482" s="5"/>
      <c r="GC482" s="5"/>
      <c r="GD482" s="5"/>
      <c r="GE482" s="5"/>
      <c r="GF482" s="5"/>
      <c r="GG482" s="5"/>
      <c r="GH482" s="5"/>
      <c r="GI482" s="5"/>
      <c r="GJ482" s="5"/>
      <c r="GK482" s="5"/>
      <c r="GL482" s="5"/>
      <c r="GM482" s="5"/>
      <c r="GN482" s="5"/>
      <c r="GO482" s="5"/>
      <c r="GP482" s="5"/>
      <c r="GQ482" s="5"/>
      <c r="GR482" s="5"/>
      <c r="GS482" s="5"/>
      <c r="GT482" s="5"/>
      <c r="GU482" s="5"/>
      <c r="GV482" s="5"/>
      <c r="GW482" s="5"/>
      <c r="GX482" s="5"/>
      <c r="GY482" s="5"/>
      <c r="GZ482" s="5"/>
      <c r="HA482" s="5"/>
      <c r="HB482" s="5"/>
      <c r="HC482" s="5"/>
      <c r="HD482" s="5"/>
      <c r="HE482" s="5"/>
      <c r="HF482" s="5"/>
      <c r="HG482" s="5"/>
      <c r="HH482" s="5"/>
      <c r="HI482" s="5"/>
      <c r="HJ482" s="5"/>
      <c r="HK482" s="5"/>
      <c r="HL482" s="5"/>
      <c r="HM482" s="5"/>
      <c r="HN482" s="5"/>
      <c r="HO482" s="5"/>
      <c r="HP482" s="5"/>
    </row>
    <row r="483" spans="1:224" ht="12" customHeight="1" x14ac:dyDescent="0.25">
      <c r="A483" s="6">
        <v>295</v>
      </c>
      <c r="B483" s="40" t="s">
        <v>52</v>
      </c>
      <c r="C483" s="19" t="s">
        <v>40</v>
      </c>
      <c r="D483" s="14">
        <v>20.2</v>
      </c>
      <c r="E483" s="14">
        <v>8.9700000000000006</v>
      </c>
      <c r="F483" s="14">
        <v>16.8</v>
      </c>
      <c r="G483" s="15">
        <v>229</v>
      </c>
      <c r="H483" s="15">
        <v>42</v>
      </c>
      <c r="I483" s="15">
        <v>72</v>
      </c>
      <c r="J483" s="15">
        <v>151</v>
      </c>
      <c r="K483" s="14">
        <v>1.8</v>
      </c>
      <c r="L483" s="14">
        <v>0.2</v>
      </c>
      <c r="M483" s="14">
        <v>1.3</v>
      </c>
      <c r="N483" s="14">
        <v>0.06</v>
      </c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  <c r="DT483" s="5"/>
      <c r="DU483" s="5"/>
      <c r="DV483" s="5"/>
      <c r="DW483" s="5"/>
      <c r="DX483" s="5"/>
      <c r="DY483" s="5"/>
      <c r="DZ483" s="5"/>
      <c r="EA483" s="5"/>
      <c r="EB483" s="5"/>
      <c r="EC483" s="5"/>
      <c r="ED483" s="5"/>
      <c r="EE483" s="5"/>
      <c r="EF483" s="5"/>
      <c r="EG483" s="5"/>
      <c r="EH483" s="5"/>
      <c r="EI483" s="5"/>
      <c r="EJ483" s="5"/>
      <c r="EK483" s="5"/>
      <c r="EL483" s="5"/>
      <c r="EM483" s="5"/>
      <c r="EN483" s="5"/>
      <c r="EO483" s="5"/>
      <c r="EP483" s="5"/>
      <c r="EQ483" s="5"/>
      <c r="ER483" s="5"/>
      <c r="ES483" s="5"/>
      <c r="ET483" s="5"/>
      <c r="EU483" s="5"/>
      <c r="EV483" s="5"/>
      <c r="EW483" s="5"/>
      <c r="EX483" s="5"/>
      <c r="EY483" s="5"/>
      <c r="EZ483" s="5"/>
      <c r="FA483" s="5"/>
      <c r="FB483" s="5"/>
      <c r="FC483" s="5"/>
      <c r="FD483" s="5"/>
      <c r="FE483" s="5"/>
      <c r="FF483" s="5"/>
      <c r="FG483" s="5"/>
      <c r="FH483" s="5"/>
      <c r="FI483" s="5"/>
      <c r="FJ483" s="5"/>
      <c r="FK483" s="5"/>
      <c r="FL483" s="5"/>
      <c r="FM483" s="5"/>
      <c r="FN483" s="5"/>
      <c r="FO483" s="5"/>
      <c r="FP483" s="5"/>
      <c r="FQ483" s="5"/>
      <c r="FR483" s="5"/>
      <c r="FS483" s="5"/>
      <c r="FT483" s="5"/>
      <c r="FU483" s="5"/>
      <c r="FV483" s="5"/>
      <c r="FW483" s="5"/>
      <c r="FX483" s="5"/>
      <c r="FY483" s="5"/>
      <c r="FZ483" s="5"/>
      <c r="GA483" s="5"/>
      <c r="GB483" s="5"/>
      <c r="GC483" s="5"/>
      <c r="GD483" s="5"/>
      <c r="GE483" s="5"/>
      <c r="GF483" s="5"/>
      <c r="GG483" s="5"/>
      <c r="GH483" s="5"/>
      <c r="GI483" s="5"/>
      <c r="GJ483" s="5"/>
      <c r="GK483" s="5"/>
      <c r="GL483" s="5"/>
      <c r="GM483" s="5"/>
      <c r="GN483" s="5"/>
      <c r="GO483" s="5"/>
      <c r="GP483" s="5"/>
      <c r="GQ483" s="5"/>
      <c r="GR483" s="5"/>
      <c r="GS483" s="5"/>
      <c r="GT483" s="5"/>
      <c r="GU483" s="5"/>
      <c r="GV483" s="5"/>
      <c r="GW483" s="5"/>
      <c r="GX483" s="5"/>
      <c r="GY483" s="5"/>
      <c r="GZ483" s="5"/>
      <c r="HA483" s="5"/>
      <c r="HB483" s="5"/>
      <c r="HC483" s="5"/>
      <c r="HD483" s="5"/>
      <c r="HE483" s="5"/>
      <c r="HF483" s="5"/>
      <c r="HG483" s="5"/>
      <c r="HH483" s="5"/>
      <c r="HI483" s="5"/>
      <c r="HJ483" s="5"/>
      <c r="HK483" s="5"/>
      <c r="HL483" s="5"/>
      <c r="HM483" s="5"/>
      <c r="HN483" s="5"/>
      <c r="HO483" s="5"/>
      <c r="HP483" s="5"/>
    </row>
    <row r="484" spans="1:224" ht="12" customHeight="1" x14ac:dyDescent="0.25">
      <c r="A484" s="6">
        <v>309</v>
      </c>
      <c r="B484" s="21" t="s">
        <v>53</v>
      </c>
      <c r="C484" s="41" t="s">
        <v>137</v>
      </c>
      <c r="D484" s="14">
        <v>6.5</v>
      </c>
      <c r="E484" s="14">
        <v>5.7</v>
      </c>
      <c r="F484" s="14">
        <v>33.5</v>
      </c>
      <c r="G484" s="15">
        <v>212</v>
      </c>
      <c r="H484" s="15">
        <v>8</v>
      </c>
      <c r="I484" s="15">
        <v>9</v>
      </c>
      <c r="J484" s="15">
        <v>42</v>
      </c>
      <c r="K484" s="14">
        <v>0.91</v>
      </c>
      <c r="L484" s="14">
        <v>7.0000000000000007E-2</v>
      </c>
      <c r="M484" s="14">
        <v>0</v>
      </c>
      <c r="N484" s="14">
        <v>0.03</v>
      </c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  <c r="DT484" s="5"/>
      <c r="DU484" s="5"/>
      <c r="DV484" s="5"/>
      <c r="DW484" s="5"/>
      <c r="DX484" s="5"/>
      <c r="DY484" s="5"/>
      <c r="DZ484" s="5"/>
      <c r="EA484" s="5"/>
      <c r="EB484" s="5"/>
      <c r="EC484" s="5"/>
      <c r="ED484" s="5"/>
      <c r="EE484" s="5"/>
      <c r="EF484" s="5"/>
      <c r="EG484" s="5"/>
      <c r="EH484" s="5"/>
      <c r="EI484" s="5"/>
      <c r="EJ484" s="5"/>
      <c r="EK484" s="5"/>
      <c r="EL484" s="5"/>
      <c r="EM484" s="5"/>
      <c r="EN484" s="5"/>
      <c r="EO484" s="5"/>
      <c r="EP484" s="5"/>
      <c r="EQ484" s="5"/>
      <c r="ER484" s="5"/>
      <c r="ES484" s="5"/>
      <c r="ET484" s="5"/>
      <c r="EU484" s="5"/>
      <c r="EV484" s="5"/>
      <c r="EW484" s="5"/>
      <c r="EX484" s="5"/>
      <c r="EY484" s="5"/>
      <c r="EZ484" s="5"/>
      <c r="FA484" s="5"/>
      <c r="FB484" s="5"/>
      <c r="FC484" s="5"/>
      <c r="FD484" s="5"/>
      <c r="FE484" s="5"/>
      <c r="FF484" s="5"/>
      <c r="FG484" s="5"/>
      <c r="FH484" s="5"/>
      <c r="FI484" s="5"/>
      <c r="FJ484" s="5"/>
      <c r="FK484" s="5"/>
      <c r="FL484" s="5"/>
      <c r="FM484" s="5"/>
      <c r="FN484" s="5"/>
      <c r="FO484" s="5"/>
      <c r="FP484" s="5"/>
      <c r="FQ484" s="5"/>
      <c r="FR484" s="5"/>
      <c r="FS484" s="5"/>
      <c r="FT484" s="5"/>
      <c r="FU484" s="5"/>
      <c r="FV484" s="5"/>
      <c r="FW484" s="5"/>
      <c r="FX484" s="5"/>
      <c r="FY484" s="5"/>
      <c r="FZ484" s="5"/>
      <c r="GA484" s="5"/>
      <c r="GB484" s="5"/>
      <c r="GC484" s="5"/>
      <c r="GD484" s="5"/>
      <c r="GE484" s="5"/>
      <c r="GF484" s="5"/>
      <c r="GG484" s="5"/>
      <c r="GH484" s="5"/>
      <c r="GI484" s="5"/>
      <c r="GJ484" s="5"/>
      <c r="GK484" s="5"/>
      <c r="GL484" s="5"/>
      <c r="GM484" s="5"/>
      <c r="GN484" s="5"/>
      <c r="GO484" s="5"/>
      <c r="GP484" s="5"/>
      <c r="GQ484" s="5"/>
      <c r="GR484" s="5"/>
      <c r="GS484" s="5"/>
      <c r="GT484" s="5"/>
      <c r="GU484" s="5"/>
      <c r="GV484" s="5"/>
      <c r="GW484" s="5"/>
      <c r="GX484" s="5"/>
      <c r="GY484" s="5"/>
      <c r="GZ484" s="5"/>
      <c r="HA484" s="5"/>
      <c r="HB484" s="5"/>
      <c r="HC484" s="5"/>
      <c r="HD484" s="5"/>
      <c r="HE484" s="5"/>
      <c r="HF484" s="5"/>
      <c r="HG484" s="5"/>
      <c r="HH484" s="5"/>
      <c r="HI484" s="5"/>
      <c r="HJ484" s="5"/>
      <c r="HK484" s="5"/>
      <c r="HL484" s="5"/>
      <c r="HM484" s="5"/>
      <c r="HN484" s="5"/>
      <c r="HO484" s="5"/>
      <c r="HP484" s="5"/>
    </row>
    <row r="485" spans="1:224" ht="12" customHeight="1" x14ac:dyDescent="0.25">
      <c r="A485" s="20">
        <v>377</v>
      </c>
      <c r="B485" s="21" t="s">
        <v>41</v>
      </c>
      <c r="C485" s="22" t="s">
        <v>42</v>
      </c>
      <c r="D485" s="14">
        <v>0.3</v>
      </c>
      <c r="E485" s="14">
        <v>0.1</v>
      </c>
      <c r="F485" s="14">
        <v>10.3</v>
      </c>
      <c r="G485" s="15">
        <v>43</v>
      </c>
      <c r="H485" s="15">
        <v>8</v>
      </c>
      <c r="I485" s="15">
        <v>5</v>
      </c>
      <c r="J485" s="15">
        <v>10</v>
      </c>
      <c r="K485" s="14">
        <v>0.9</v>
      </c>
      <c r="L485" s="14">
        <v>0</v>
      </c>
      <c r="M485" s="14">
        <v>2.9</v>
      </c>
      <c r="N485" s="14">
        <v>0</v>
      </c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  <c r="DT485" s="5"/>
      <c r="DU485" s="5"/>
      <c r="DV485" s="5"/>
      <c r="DW485" s="5"/>
      <c r="DX485" s="5"/>
      <c r="DY485" s="5"/>
      <c r="DZ485" s="5"/>
      <c r="EA485" s="5"/>
      <c r="EB485" s="5"/>
      <c r="EC485" s="5"/>
      <c r="ED485" s="5"/>
      <c r="EE485" s="5"/>
      <c r="EF485" s="5"/>
      <c r="EG485" s="5"/>
      <c r="EH485" s="5"/>
      <c r="EI485" s="5"/>
      <c r="EJ485" s="5"/>
      <c r="EK485" s="5"/>
      <c r="EL485" s="5"/>
      <c r="EM485" s="5"/>
      <c r="EN485" s="5"/>
      <c r="EO485" s="5"/>
      <c r="EP485" s="5"/>
      <c r="EQ485" s="5"/>
      <c r="ER485" s="5"/>
      <c r="ES485" s="5"/>
      <c r="ET485" s="5"/>
      <c r="EU485" s="5"/>
      <c r="EV485" s="5"/>
      <c r="EW485" s="5"/>
      <c r="EX485" s="5"/>
      <c r="EY485" s="5"/>
      <c r="EZ485" s="5"/>
      <c r="FA485" s="5"/>
      <c r="FB485" s="5"/>
      <c r="FC485" s="5"/>
      <c r="FD485" s="5"/>
      <c r="FE485" s="5"/>
      <c r="FF485" s="5"/>
      <c r="FG485" s="5"/>
      <c r="FH485" s="5"/>
      <c r="FI485" s="5"/>
      <c r="FJ485" s="5"/>
      <c r="FK485" s="5"/>
      <c r="FL485" s="5"/>
      <c r="FM485" s="5"/>
      <c r="FN485" s="5"/>
      <c r="FO485" s="5"/>
      <c r="FP485" s="5"/>
      <c r="FQ485" s="5"/>
      <c r="FR485" s="5"/>
      <c r="FS485" s="5"/>
      <c r="FT485" s="5"/>
      <c r="FU485" s="5"/>
      <c r="FV485" s="5"/>
      <c r="FW485" s="5"/>
      <c r="FX485" s="5"/>
      <c r="FY485" s="5"/>
      <c r="FZ485" s="5"/>
      <c r="GA485" s="5"/>
      <c r="GB485" s="5"/>
      <c r="GC485" s="5"/>
      <c r="GD485" s="5"/>
      <c r="GE485" s="5"/>
      <c r="GF485" s="5"/>
      <c r="GG485" s="5"/>
      <c r="GH485" s="5"/>
      <c r="GI485" s="5"/>
      <c r="GJ485" s="5"/>
      <c r="GK485" s="5"/>
      <c r="GL485" s="5"/>
      <c r="GM485" s="5"/>
      <c r="GN485" s="5"/>
      <c r="GO485" s="5"/>
      <c r="GP485" s="5"/>
      <c r="GQ485" s="5"/>
      <c r="GR485" s="5"/>
      <c r="GS485" s="5"/>
      <c r="GT485" s="5"/>
      <c r="GU485" s="5"/>
      <c r="GV485" s="5"/>
      <c r="GW485" s="5"/>
      <c r="GX485" s="5"/>
      <c r="GY485" s="5"/>
      <c r="GZ485" s="5"/>
      <c r="HA485" s="5"/>
      <c r="HB485" s="5"/>
      <c r="HC485" s="5"/>
      <c r="HD485" s="5"/>
      <c r="HE485" s="5"/>
      <c r="HF485" s="5"/>
      <c r="HG485" s="5"/>
      <c r="HH485" s="5"/>
      <c r="HI485" s="5"/>
      <c r="HJ485" s="5"/>
      <c r="HK485" s="5"/>
      <c r="HL485" s="5"/>
      <c r="HM485" s="5"/>
      <c r="HN485" s="5"/>
      <c r="HO485" s="5"/>
      <c r="HP485" s="5"/>
    </row>
    <row r="486" spans="1:224" ht="12" customHeight="1" x14ac:dyDescent="0.25">
      <c r="A486" s="6"/>
      <c r="B486" s="25" t="s">
        <v>27</v>
      </c>
      <c r="C486" s="19" t="s">
        <v>139</v>
      </c>
      <c r="D486" s="14">
        <v>2.4</v>
      </c>
      <c r="E486" s="14">
        <v>0.6</v>
      </c>
      <c r="F486" s="14">
        <v>17.16</v>
      </c>
      <c r="G486" s="15">
        <v>84</v>
      </c>
      <c r="H486" s="15">
        <v>12</v>
      </c>
      <c r="I486" s="15">
        <v>0</v>
      </c>
      <c r="J486" s="15">
        <v>0</v>
      </c>
      <c r="K486" s="14">
        <v>0.6</v>
      </c>
      <c r="L486" s="14">
        <v>9.6000000000000002E-2</v>
      </c>
      <c r="M486" s="14">
        <v>0</v>
      </c>
      <c r="N486" s="14">
        <v>0</v>
      </c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  <c r="DT486" s="5"/>
      <c r="DU486" s="5"/>
      <c r="DV486" s="5"/>
      <c r="DW486" s="5"/>
      <c r="DX486" s="5"/>
      <c r="DY486" s="5"/>
      <c r="DZ486" s="5"/>
      <c r="EA486" s="5"/>
      <c r="EB486" s="5"/>
      <c r="EC486" s="5"/>
      <c r="ED486" s="5"/>
      <c r="EE486" s="5"/>
      <c r="EF486" s="5"/>
      <c r="EG486" s="5"/>
      <c r="EH486" s="5"/>
      <c r="EI486" s="5"/>
      <c r="EJ486" s="5"/>
      <c r="EK486" s="5"/>
      <c r="EL486" s="5"/>
      <c r="EM486" s="5"/>
      <c r="EN486" s="5"/>
      <c r="EO486" s="5"/>
      <c r="EP486" s="5"/>
      <c r="EQ486" s="5"/>
      <c r="ER486" s="5"/>
      <c r="ES486" s="5"/>
      <c r="ET486" s="5"/>
      <c r="EU486" s="5"/>
      <c r="EV486" s="5"/>
      <c r="EW486" s="5"/>
      <c r="EX486" s="5"/>
      <c r="EY486" s="5"/>
      <c r="EZ486" s="5"/>
      <c r="FA486" s="5"/>
      <c r="FB486" s="5"/>
      <c r="FC486" s="5"/>
      <c r="FD486" s="5"/>
      <c r="FE486" s="5"/>
      <c r="FF486" s="5"/>
      <c r="FG486" s="5"/>
      <c r="FH486" s="5"/>
      <c r="FI486" s="5"/>
      <c r="FJ486" s="5"/>
      <c r="FK486" s="5"/>
      <c r="FL486" s="5"/>
      <c r="FM486" s="5"/>
      <c r="FN486" s="5"/>
      <c r="FO486" s="5"/>
      <c r="FP486" s="5"/>
      <c r="FQ486" s="5"/>
      <c r="FR486" s="5"/>
      <c r="FS486" s="5"/>
      <c r="FT486" s="5"/>
      <c r="FU486" s="5"/>
      <c r="FV486" s="5"/>
      <c r="FW486" s="5"/>
      <c r="FX486" s="5"/>
      <c r="FY486" s="5"/>
      <c r="FZ486" s="5"/>
      <c r="GA486" s="5"/>
      <c r="GB486" s="5"/>
      <c r="GC486" s="5"/>
      <c r="GD486" s="5"/>
      <c r="GE486" s="5"/>
      <c r="GF486" s="5"/>
      <c r="GG486" s="5"/>
      <c r="GH486" s="5"/>
      <c r="GI486" s="5"/>
      <c r="GJ486" s="5"/>
      <c r="GK486" s="5"/>
      <c r="GL486" s="5"/>
      <c r="GM486" s="5"/>
      <c r="GN486" s="5"/>
      <c r="GO486" s="5"/>
      <c r="GP486" s="5"/>
      <c r="GQ486" s="5"/>
      <c r="GR486" s="5"/>
      <c r="GS486" s="5"/>
      <c r="GT486" s="5"/>
      <c r="GU486" s="5"/>
      <c r="GV486" s="5"/>
      <c r="GW486" s="5"/>
      <c r="GX486" s="5"/>
      <c r="GY486" s="5"/>
      <c r="GZ486" s="5"/>
      <c r="HA486" s="5"/>
      <c r="HB486" s="5"/>
      <c r="HC486" s="5"/>
      <c r="HD486" s="5"/>
      <c r="HE486" s="5"/>
      <c r="HF486" s="5"/>
      <c r="HG486" s="5"/>
      <c r="HH486" s="5"/>
      <c r="HI486" s="5"/>
      <c r="HJ486" s="5"/>
      <c r="HK486" s="5"/>
      <c r="HL486" s="5"/>
      <c r="HM486" s="5"/>
      <c r="HN486" s="5"/>
      <c r="HO486" s="5"/>
      <c r="HP486" s="5"/>
    </row>
    <row r="487" spans="1:224" ht="12" customHeight="1" x14ac:dyDescent="0.25">
      <c r="A487" s="6"/>
      <c r="B487" s="35" t="s">
        <v>29</v>
      </c>
      <c r="C487" s="49"/>
      <c r="D487" s="48">
        <f t="shared" ref="D487:N495" si="88">SUM(D481:D486)</f>
        <v>34.1</v>
      </c>
      <c r="E487" s="48">
        <f t="shared" si="88"/>
        <v>28.470000000000002</v>
      </c>
      <c r="F487" s="48">
        <f t="shared" si="88"/>
        <v>77.86</v>
      </c>
      <c r="G487" s="44">
        <f t="shared" si="88"/>
        <v>705</v>
      </c>
      <c r="H487" s="44">
        <f t="shared" si="88"/>
        <v>272</v>
      </c>
      <c r="I487" s="44">
        <f t="shared" si="88"/>
        <v>97</v>
      </c>
      <c r="J487" s="44">
        <f t="shared" si="88"/>
        <v>326</v>
      </c>
      <c r="K487" s="48">
        <f t="shared" si="88"/>
        <v>4.41</v>
      </c>
      <c r="L487" s="48">
        <f t="shared" si="88"/>
        <v>0.376</v>
      </c>
      <c r="M487" s="48">
        <f t="shared" si="88"/>
        <v>4.34</v>
      </c>
      <c r="N487" s="48">
        <f t="shared" si="88"/>
        <v>0.15</v>
      </c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  <c r="DT487" s="5"/>
      <c r="DU487" s="5"/>
      <c r="DV487" s="5"/>
      <c r="DW487" s="5"/>
      <c r="DX487" s="5"/>
      <c r="DY487" s="5"/>
      <c r="DZ487" s="5"/>
      <c r="EA487" s="5"/>
      <c r="EB487" s="5"/>
      <c r="EC487" s="5"/>
      <c r="ED487" s="5"/>
      <c r="EE487" s="5"/>
      <c r="EF487" s="5"/>
      <c r="EG487" s="5"/>
      <c r="EH487" s="5"/>
      <c r="EI487" s="5"/>
      <c r="EJ487" s="5"/>
      <c r="EK487" s="5"/>
      <c r="EL487" s="5"/>
      <c r="EM487" s="5"/>
      <c r="EN487" s="5"/>
      <c r="EO487" s="5"/>
      <c r="EP487" s="5"/>
      <c r="EQ487" s="5"/>
      <c r="ER487" s="5"/>
      <c r="ES487" s="5"/>
      <c r="ET487" s="5"/>
      <c r="EU487" s="5"/>
      <c r="EV487" s="5"/>
      <c r="EW487" s="5"/>
      <c r="EX487" s="5"/>
      <c r="EY487" s="5"/>
      <c r="EZ487" s="5"/>
      <c r="FA487" s="5"/>
      <c r="FB487" s="5"/>
      <c r="FC487" s="5"/>
      <c r="FD487" s="5"/>
      <c r="FE487" s="5"/>
      <c r="FF487" s="5"/>
      <c r="FG487" s="5"/>
      <c r="FH487" s="5"/>
      <c r="FI487" s="5"/>
      <c r="FJ487" s="5"/>
      <c r="FK487" s="5"/>
      <c r="FL487" s="5"/>
      <c r="FM487" s="5"/>
      <c r="FN487" s="5"/>
      <c r="FO487" s="5"/>
      <c r="FP487" s="5"/>
      <c r="FQ487" s="5"/>
      <c r="FR487" s="5"/>
      <c r="FS487" s="5"/>
      <c r="FT487" s="5"/>
      <c r="FU487" s="5"/>
      <c r="FV487" s="5"/>
      <c r="FW487" s="5"/>
      <c r="FX487" s="5"/>
      <c r="FY487" s="5"/>
      <c r="FZ487" s="5"/>
      <c r="GA487" s="5"/>
      <c r="GB487" s="5"/>
      <c r="GC487" s="5"/>
      <c r="GD487" s="5"/>
      <c r="GE487" s="5"/>
      <c r="GF487" s="5"/>
      <c r="GG487" s="5"/>
      <c r="GH487" s="5"/>
      <c r="GI487" s="5"/>
      <c r="GJ487" s="5"/>
      <c r="GK487" s="5"/>
      <c r="GL487" s="5"/>
      <c r="GM487" s="5"/>
      <c r="GN487" s="5"/>
      <c r="GO487" s="5"/>
      <c r="GP487" s="5"/>
      <c r="GQ487" s="5"/>
      <c r="GR487" s="5"/>
      <c r="GS487" s="5"/>
      <c r="GT487" s="5"/>
      <c r="GU487" s="5"/>
      <c r="GV487" s="5"/>
      <c r="GW487" s="5"/>
      <c r="GX487" s="5"/>
      <c r="GY487" s="5"/>
      <c r="GZ487" s="5"/>
      <c r="HA487" s="5"/>
      <c r="HB487" s="5"/>
      <c r="HC487" s="5"/>
      <c r="HD487" s="5"/>
      <c r="HE487" s="5"/>
      <c r="HF487" s="5"/>
      <c r="HG487" s="5"/>
      <c r="HH487" s="5"/>
      <c r="HI487" s="5"/>
      <c r="HJ487" s="5"/>
      <c r="HK487" s="5"/>
      <c r="HL487" s="5"/>
      <c r="HM487" s="5"/>
      <c r="HN487" s="5"/>
      <c r="HO487" s="5"/>
      <c r="HP487" s="5"/>
    </row>
    <row r="488" spans="1:224" ht="12" customHeight="1" x14ac:dyDescent="0.25">
      <c r="A488" s="6"/>
      <c r="B488" s="18" t="s">
        <v>49</v>
      </c>
      <c r="C488" s="38"/>
      <c r="D488" s="38"/>
      <c r="E488" s="38"/>
      <c r="F488" s="38"/>
      <c r="G488" s="39"/>
      <c r="H488" s="39"/>
      <c r="I488" s="39"/>
      <c r="J488" s="39"/>
      <c r="K488" s="38"/>
      <c r="L488" s="38"/>
      <c r="M488" s="38"/>
      <c r="N488" s="38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  <c r="DT488" s="5"/>
      <c r="DU488" s="5"/>
      <c r="DV488" s="5"/>
      <c r="DW488" s="5"/>
      <c r="DX488" s="5"/>
      <c r="DY488" s="5"/>
      <c r="DZ488" s="5"/>
      <c r="EA488" s="5"/>
      <c r="EB488" s="5"/>
      <c r="EC488" s="5"/>
      <c r="ED488" s="5"/>
      <c r="EE488" s="5"/>
      <c r="EF488" s="5"/>
      <c r="EG488" s="5"/>
      <c r="EH488" s="5"/>
      <c r="EI488" s="5"/>
      <c r="EJ488" s="5"/>
      <c r="EK488" s="5"/>
      <c r="EL488" s="5"/>
      <c r="EM488" s="5"/>
      <c r="EN488" s="5"/>
      <c r="EO488" s="5"/>
      <c r="EP488" s="5"/>
      <c r="EQ488" s="5"/>
      <c r="ER488" s="5"/>
      <c r="ES488" s="5"/>
      <c r="ET488" s="5"/>
      <c r="EU488" s="5"/>
      <c r="EV488" s="5"/>
      <c r="EW488" s="5"/>
      <c r="EX488" s="5"/>
      <c r="EY488" s="5"/>
      <c r="EZ488" s="5"/>
      <c r="FA488" s="5"/>
      <c r="FB488" s="5"/>
      <c r="FC488" s="5"/>
      <c r="FD488" s="5"/>
      <c r="FE488" s="5"/>
      <c r="FF488" s="5"/>
      <c r="FG488" s="5"/>
      <c r="FH488" s="5"/>
      <c r="FI488" s="5"/>
      <c r="FJ488" s="5"/>
      <c r="FK488" s="5"/>
      <c r="FL488" s="5"/>
      <c r="FM488" s="5"/>
      <c r="FN488" s="5"/>
      <c r="FO488" s="5"/>
      <c r="FP488" s="5"/>
      <c r="FQ488" s="5"/>
      <c r="FR488" s="5"/>
      <c r="FS488" s="5"/>
      <c r="FT488" s="5"/>
      <c r="FU488" s="5"/>
      <c r="FV488" s="5"/>
      <c r="FW488" s="5"/>
      <c r="FX488" s="5"/>
      <c r="FY488" s="5"/>
      <c r="FZ488" s="5"/>
      <c r="GA488" s="5"/>
      <c r="GB488" s="5"/>
      <c r="GC488" s="5"/>
      <c r="GD488" s="5"/>
      <c r="GE488" s="5"/>
      <c r="GF488" s="5"/>
      <c r="GG488" s="5"/>
      <c r="GH488" s="5"/>
      <c r="GI488" s="5"/>
      <c r="GJ488" s="5"/>
      <c r="GK488" s="5"/>
      <c r="GL488" s="5"/>
      <c r="GM488" s="5"/>
      <c r="GN488" s="5"/>
      <c r="GO488" s="5"/>
      <c r="GP488" s="5"/>
      <c r="GQ488" s="5"/>
      <c r="GR488" s="5"/>
      <c r="GS488" s="5"/>
      <c r="GT488" s="5"/>
      <c r="GU488" s="5"/>
      <c r="GV488" s="5"/>
      <c r="GW488" s="5"/>
      <c r="GX488" s="5"/>
      <c r="GY488" s="5"/>
      <c r="GZ488" s="5"/>
      <c r="HA488" s="5"/>
      <c r="HB488" s="5"/>
      <c r="HC488" s="5"/>
      <c r="HD488" s="5"/>
      <c r="HE488" s="5"/>
      <c r="HF488" s="5"/>
      <c r="HG488" s="5"/>
      <c r="HH488" s="5"/>
      <c r="HI488" s="5"/>
      <c r="HJ488" s="5"/>
      <c r="HK488" s="5"/>
      <c r="HL488" s="5"/>
      <c r="HM488" s="5"/>
      <c r="HN488" s="5"/>
      <c r="HO488" s="5"/>
      <c r="HP488" s="5"/>
    </row>
    <row r="489" spans="1:224" ht="12" customHeight="1" x14ac:dyDescent="0.25">
      <c r="A489" s="20">
        <v>99</v>
      </c>
      <c r="B489" s="30" t="s">
        <v>204</v>
      </c>
      <c r="C489" s="22" t="s">
        <v>32</v>
      </c>
      <c r="D489" s="23">
        <v>1.7</v>
      </c>
      <c r="E489" s="23">
        <v>5</v>
      </c>
      <c r="F489" s="23">
        <v>9.5</v>
      </c>
      <c r="G489" s="24">
        <v>90</v>
      </c>
      <c r="H489" s="24">
        <v>22</v>
      </c>
      <c r="I489" s="24">
        <v>19</v>
      </c>
      <c r="J489" s="24">
        <v>52</v>
      </c>
      <c r="K489" s="23">
        <v>0.8</v>
      </c>
      <c r="L489" s="23">
        <v>0.2</v>
      </c>
      <c r="M489" s="23">
        <v>13</v>
      </c>
      <c r="N489" s="23">
        <v>0</v>
      </c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  <c r="DT489" s="5"/>
      <c r="DU489" s="5"/>
      <c r="DV489" s="5"/>
      <c r="DW489" s="5"/>
      <c r="DX489" s="5"/>
      <c r="DY489" s="5"/>
      <c r="DZ489" s="5"/>
      <c r="EA489" s="5"/>
      <c r="EB489" s="5"/>
      <c r="EC489" s="5"/>
      <c r="ED489" s="5"/>
      <c r="EE489" s="5"/>
      <c r="EF489" s="5"/>
      <c r="EG489" s="5"/>
      <c r="EH489" s="5"/>
      <c r="EI489" s="5"/>
      <c r="EJ489" s="5"/>
      <c r="EK489" s="5"/>
      <c r="EL489" s="5"/>
      <c r="EM489" s="5"/>
      <c r="EN489" s="5"/>
      <c r="EO489" s="5"/>
      <c r="EP489" s="5"/>
      <c r="EQ489" s="5"/>
      <c r="ER489" s="5"/>
      <c r="ES489" s="5"/>
      <c r="ET489" s="5"/>
      <c r="EU489" s="5"/>
      <c r="EV489" s="5"/>
      <c r="EW489" s="5"/>
      <c r="EX489" s="5"/>
      <c r="EY489" s="5"/>
      <c r="EZ489" s="5"/>
      <c r="FA489" s="5"/>
      <c r="FB489" s="5"/>
      <c r="FC489" s="5"/>
      <c r="FD489" s="5"/>
      <c r="FE489" s="5"/>
      <c r="FF489" s="5"/>
      <c r="FG489" s="5"/>
      <c r="FH489" s="5"/>
      <c r="FI489" s="5"/>
      <c r="FJ489" s="5"/>
      <c r="FK489" s="5"/>
      <c r="FL489" s="5"/>
      <c r="FM489" s="5"/>
      <c r="FN489" s="5"/>
      <c r="FO489" s="5"/>
      <c r="FP489" s="5"/>
      <c r="FQ489" s="5"/>
      <c r="FR489" s="5"/>
      <c r="FS489" s="5"/>
      <c r="FT489" s="5"/>
      <c r="FU489" s="5"/>
      <c r="FV489" s="5"/>
      <c r="FW489" s="5"/>
      <c r="FX489" s="5"/>
      <c r="FY489" s="5"/>
      <c r="FZ489" s="5"/>
      <c r="GA489" s="5"/>
      <c r="GB489" s="5"/>
      <c r="GC489" s="5"/>
      <c r="GD489" s="5"/>
      <c r="GE489" s="5"/>
      <c r="GF489" s="5"/>
      <c r="GG489" s="5"/>
      <c r="GH489" s="5"/>
      <c r="GI489" s="5"/>
      <c r="GJ489" s="5"/>
      <c r="GK489" s="5"/>
      <c r="GL489" s="5"/>
      <c r="GM489" s="5"/>
      <c r="GN489" s="5"/>
      <c r="GO489" s="5"/>
      <c r="GP489" s="5"/>
      <c r="GQ489" s="5"/>
      <c r="GR489" s="5"/>
      <c r="GS489" s="5"/>
      <c r="GT489" s="5"/>
      <c r="GU489" s="5"/>
      <c r="GV489" s="5"/>
      <c r="GW489" s="5"/>
      <c r="GX489" s="5"/>
      <c r="GY489" s="5"/>
      <c r="GZ489" s="5"/>
      <c r="HA489" s="5"/>
      <c r="HB489" s="5"/>
      <c r="HC489" s="5"/>
      <c r="HD489" s="5"/>
      <c r="HE489" s="5"/>
      <c r="HF489" s="5"/>
      <c r="HG489" s="5"/>
      <c r="HH489" s="5"/>
      <c r="HI489" s="5"/>
      <c r="HJ489" s="5"/>
      <c r="HK489" s="5"/>
      <c r="HL489" s="5"/>
      <c r="HM489" s="5"/>
      <c r="HN489" s="5"/>
      <c r="HO489" s="5"/>
      <c r="HP489" s="5"/>
    </row>
    <row r="490" spans="1:224" ht="12" customHeight="1" x14ac:dyDescent="0.25">
      <c r="A490" s="20">
        <v>278</v>
      </c>
      <c r="B490" s="21" t="s">
        <v>112</v>
      </c>
      <c r="C490" s="22" t="s">
        <v>69</v>
      </c>
      <c r="D490" s="23">
        <v>13.8</v>
      </c>
      <c r="E490" s="23">
        <v>16.600000000000001</v>
      </c>
      <c r="F490" s="23">
        <v>15</v>
      </c>
      <c r="G490" s="24">
        <v>264</v>
      </c>
      <c r="H490" s="24">
        <v>31</v>
      </c>
      <c r="I490" s="24">
        <v>13</v>
      </c>
      <c r="J490" s="24">
        <v>72</v>
      </c>
      <c r="K490" s="45">
        <v>0.1</v>
      </c>
      <c r="L490" s="45">
        <v>0.17</v>
      </c>
      <c r="M490" s="45">
        <v>0.26</v>
      </c>
      <c r="N490" s="45">
        <v>0.04</v>
      </c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  <c r="DT490" s="5"/>
      <c r="DU490" s="5"/>
      <c r="DV490" s="5"/>
      <c r="DW490" s="5"/>
      <c r="DX490" s="5"/>
      <c r="DY490" s="5"/>
      <c r="DZ490" s="5"/>
      <c r="EA490" s="5"/>
      <c r="EB490" s="5"/>
      <c r="EC490" s="5"/>
      <c r="ED490" s="5"/>
      <c r="EE490" s="5"/>
      <c r="EF490" s="5"/>
      <c r="EG490" s="5"/>
      <c r="EH490" s="5"/>
      <c r="EI490" s="5"/>
      <c r="EJ490" s="5"/>
      <c r="EK490" s="5"/>
      <c r="EL490" s="5"/>
      <c r="EM490" s="5"/>
      <c r="EN490" s="5"/>
      <c r="EO490" s="5"/>
      <c r="EP490" s="5"/>
      <c r="EQ490" s="5"/>
      <c r="ER490" s="5"/>
      <c r="ES490" s="5"/>
      <c r="ET490" s="5"/>
      <c r="EU490" s="5"/>
      <c r="EV490" s="5"/>
      <c r="EW490" s="5"/>
      <c r="EX490" s="5"/>
      <c r="EY490" s="5"/>
      <c r="EZ490" s="5"/>
      <c r="FA490" s="5"/>
      <c r="FB490" s="5"/>
      <c r="FC490" s="5"/>
      <c r="FD490" s="5"/>
      <c r="FE490" s="5"/>
      <c r="FF490" s="5"/>
      <c r="FG490" s="5"/>
      <c r="FH490" s="5"/>
      <c r="FI490" s="5"/>
      <c r="FJ490" s="5"/>
      <c r="FK490" s="5"/>
      <c r="FL490" s="5"/>
      <c r="FM490" s="5"/>
      <c r="FN490" s="5"/>
      <c r="FO490" s="5"/>
      <c r="FP490" s="5"/>
      <c r="FQ490" s="5"/>
      <c r="FR490" s="5"/>
      <c r="FS490" s="5"/>
      <c r="FT490" s="5"/>
      <c r="FU490" s="5"/>
      <c r="FV490" s="5"/>
      <c r="FW490" s="5"/>
      <c r="FX490" s="5"/>
      <c r="FY490" s="5"/>
      <c r="FZ490" s="5"/>
      <c r="GA490" s="5"/>
      <c r="GB490" s="5"/>
      <c r="GC490" s="5"/>
      <c r="GD490" s="5"/>
      <c r="GE490" s="5"/>
      <c r="GF490" s="5"/>
      <c r="GG490" s="5"/>
      <c r="GH490" s="5"/>
      <c r="GI490" s="5"/>
      <c r="GJ490" s="5"/>
      <c r="GK490" s="5"/>
      <c r="GL490" s="5"/>
      <c r="GM490" s="5"/>
      <c r="GN490" s="5"/>
      <c r="GO490" s="5"/>
      <c r="GP490" s="5"/>
      <c r="GQ490" s="5"/>
      <c r="GR490" s="5"/>
      <c r="GS490" s="5"/>
      <c r="GT490" s="5"/>
      <c r="GU490" s="5"/>
      <c r="GV490" s="5"/>
      <c r="GW490" s="5"/>
      <c r="GX490" s="5"/>
      <c r="GY490" s="5"/>
      <c r="GZ490" s="5"/>
      <c r="HA490" s="5"/>
      <c r="HB490" s="5"/>
      <c r="HC490" s="5"/>
      <c r="HD490" s="5"/>
      <c r="HE490" s="5"/>
      <c r="HF490" s="5"/>
      <c r="HG490" s="5"/>
      <c r="HH490" s="5"/>
      <c r="HI490" s="5"/>
      <c r="HJ490" s="5"/>
      <c r="HK490" s="5"/>
      <c r="HL490" s="5"/>
      <c r="HM490" s="5"/>
      <c r="HN490" s="5"/>
      <c r="HO490" s="5"/>
      <c r="HP490" s="5"/>
    </row>
    <row r="491" spans="1:224" ht="12" customHeight="1" x14ac:dyDescent="0.25">
      <c r="A491" s="20">
        <v>302</v>
      </c>
      <c r="B491" s="21" t="s">
        <v>81</v>
      </c>
      <c r="C491" s="22" t="s">
        <v>137</v>
      </c>
      <c r="D491" s="23">
        <v>10.199999999999999</v>
      </c>
      <c r="E491" s="23">
        <v>8.8000000000000007</v>
      </c>
      <c r="F491" s="23">
        <v>44.1</v>
      </c>
      <c r="G491" s="24">
        <v>296</v>
      </c>
      <c r="H491" s="24">
        <v>18</v>
      </c>
      <c r="I491" s="24">
        <v>161</v>
      </c>
      <c r="J491" s="24">
        <v>242</v>
      </c>
      <c r="K491" s="45">
        <v>5.4</v>
      </c>
      <c r="L491" s="45">
        <v>0.25</v>
      </c>
      <c r="M491" s="45">
        <v>0</v>
      </c>
      <c r="N491" s="45">
        <v>0.03</v>
      </c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  <c r="DT491" s="5"/>
      <c r="DU491" s="5"/>
      <c r="DV491" s="5"/>
      <c r="DW491" s="5"/>
      <c r="DX491" s="5"/>
      <c r="DY491" s="5"/>
      <c r="DZ491" s="5"/>
      <c r="EA491" s="5"/>
      <c r="EB491" s="5"/>
      <c r="EC491" s="5"/>
      <c r="ED491" s="5"/>
      <c r="EE491" s="5"/>
      <c r="EF491" s="5"/>
      <c r="EG491" s="5"/>
      <c r="EH491" s="5"/>
      <c r="EI491" s="5"/>
      <c r="EJ491" s="5"/>
      <c r="EK491" s="5"/>
      <c r="EL491" s="5"/>
      <c r="EM491" s="5"/>
      <c r="EN491" s="5"/>
      <c r="EO491" s="5"/>
      <c r="EP491" s="5"/>
      <c r="EQ491" s="5"/>
      <c r="ER491" s="5"/>
      <c r="ES491" s="5"/>
      <c r="ET491" s="5"/>
      <c r="EU491" s="5"/>
      <c r="EV491" s="5"/>
      <c r="EW491" s="5"/>
      <c r="EX491" s="5"/>
      <c r="EY491" s="5"/>
      <c r="EZ491" s="5"/>
      <c r="FA491" s="5"/>
      <c r="FB491" s="5"/>
      <c r="FC491" s="5"/>
      <c r="FD491" s="5"/>
      <c r="FE491" s="5"/>
      <c r="FF491" s="5"/>
      <c r="FG491" s="5"/>
      <c r="FH491" s="5"/>
      <c r="FI491" s="5"/>
      <c r="FJ491" s="5"/>
      <c r="FK491" s="5"/>
      <c r="FL491" s="5"/>
      <c r="FM491" s="5"/>
      <c r="FN491" s="5"/>
      <c r="FO491" s="5"/>
      <c r="FP491" s="5"/>
      <c r="FQ491" s="5"/>
      <c r="FR491" s="5"/>
      <c r="FS491" s="5"/>
      <c r="FT491" s="5"/>
      <c r="FU491" s="5"/>
      <c r="FV491" s="5"/>
      <c r="FW491" s="5"/>
      <c r="FX491" s="5"/>
      <c r="FY491" s="5"/>
      <c r="FZ491" s="5"/>
      <c r="GA491" s="5"/>
      <c r="GB491" s="5"/>
      <c r="GC491" s="5"/>
      <c r="GD491" s="5"/>
      <c r="GE491" s="5"/>
      <c r="GF491" s="5"/>
      <c r="GG491" s="5"/>
      <c r="GH491" s="5"/>
      <c r="GI491" s="5"/>
      <c r="GJ491" s="5"/>
      <c r="GK491" s="5"/>
      <c r="GL491" s="5"/>
      <c r="GM491" s="5"/>
      <c r="GN491" s="5"/>
      <c r="GO491" s="5"/>
      <c r="GP491" s="5"/>
      <c r="GQ491" s="5"/>
      <c r="GR491" s="5"/>
      <c r="GS491" s="5"/>
      <c r="GT491" s="5"/>
      <c r="GU491" s="5"/>
      <c r="GV491" s="5"/>
      <c r="GW491" s="5"/>
      <c r="GX491" s="5"/>
      <c r="GY491" s="5"/>
      <c r="GZ491" s="5"/>
      <c r="HA491" s="5"/>
      <c r="HB491" s="5"/>
      <c r="HC491" s="5"/>
      <c r="HD491" s="5"/>
      <c r="HE491" s="5"/>
      <c r="HF491" s="5"/>
      <c r="HG491" s="5"/>
      <c r="HH491" s="5"/>
      <c r="HI491" s="5"/>
      <c r="HJ491" s="5"/>
      <c r="HK491" s="5"/>
      <c r="HL491" s="5"/>
      <c r="HM491" s="5"/>
      <c r="HN491" s="5"/>
      <c r="HO491" s="5"/>
      <c r="HP491" s="5"/>
    </row>
    <row r="492" spans="1:224" ht="12" customHeight="1" x14ac:dyDescent="0.25">
      <c r="A492" s="20">
        <v>306</v>
      </c>
      <c r="B492" s="21" t="s">
        <v>205</v>
      </c>
      <c r="C492" s="22" t="s">
        <v>139</v>
      </c>
      <c r="D492" s="23">
        <v>0.9</v>
      </c>
      <c r="E492" s="23">
        <v>0.06</v>
      </c>
      <c r="F492" s="23">
        <v>1.95</v>
      </c>
      <c r="G492" s="24">
        <v>12</v>
      </c>
      <c r="H492" s="24">
        <v>6</v>
      </c>
      <c r="I492" s="24">
        <v>6</v>
      </c>
      <c r="J492" s="24">
        <v>18.600000000000001</v>
      </c>
      <c r="K492" s="45">
        <v>0.21</v>
      </c>
      <c r="L492" s="45">
        <v>0</v>
      </c>
      <c r="M492" s="45">
        <v>3</v>
      </c>
      <c r="N492" s="45">
        <v>0</v>
      </c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  <c r="DT492" s="5"/>
      <c r="DU492" s="5"/>
      <c r="DV492" s="5"/>
      <c r="DW492" s="5"/>
      <c r="DX492" s="5"/>
      <c r="DY492" s="5"/>
      <c r="DZ492" s="5"/>
      <c r="EA492" s="5"/>
      <c r="EB492" s="5"/>
      <c r="EC492" s="5"/>
      <c r="ED492" s="5"/>
      <c r="EE492" s="5"/>
      <c r="EF492" s="5"/>
      <c r="EG492" s="5"/>
      <c r="EH492" s="5"/>
      <c r="EI492" s="5"/>
      <c r="EJ492" s="5"/>
      <c r="EK492" s="5"/>
      <c r="EL492" s="5"/>
      <c r="EM492" s="5"/>
      <c r="EN492" s="5"/>
      <c r="EO492" s="5"/>
      <c r="EP492" s="5"/>
      <c r="EQ492" s="5"/>
      <c r="ER492" s="5"/>
      <c r="ES492" s="5"/>
      <c r="ET492" s="5"/>
      <c r="EU492" s="5"/>
      <c r="EV492" s="5"/>
      <c r="EW492" s="5"/>
      <c r="EX492" s="5"/>
      <c r="EY492" s="5"/>
      <c r="EZ492" s="5"/>
      <c r="FA492" s="5"/>
      <c r="FB492" s="5"/>
      <c r="FC492" s="5"/>
      <c r="FD492" s="5"/>
      <c r="FE492" s="5"/>
      <c r="FF492" s="5"/>
      <c r="FG492" s="5"/>
      <c r="FH492" s="5"/>
      <c r="FI492" s="5"/>
      <c r="FJ492" s="5"/>
      <c r="FK492" s="5"/>
      <c r="FL492" s="5"/>
      <c r="FM492" s="5"/>
      <c r="FN492" s="5"/>
      <c r="FO492" s="5"/>
      <c r="FP492" s="5"/>
      <c r="FQ492" s="5"/>
      <c r="FR492" s="5"/>
      <c r="FS492" s="5"/>
      <c r="FT492" s="5"/>
      <c r="FU492" s="5"/>
      <c r="FV492" s="5"/>
      <c r="FW492" s="5"/>
      <c r="FX492" s="5"/>
      <c r="FY492" s="5"/>
      <c r="FZ492" s="5"/>
      <c r="GA492" s="5"/>
      <c r="GB492" s="5"/>
      <c r="GC492" s="5"/>
      <c r="GD492" s="5"/>
      <c r="GE492" s="5"/>
      <c r="GF492" s="5"/>
      <c r="GG492" s="5"/>
      <c r="GH492" s="5"/>
      <c r="GI492" s="5"/>
      <c r="GJ492" s="5"/>
      <c r="GK492" s="5"/>
      <c r="GL492" s="5"/>
      <c r="GM492" s="5"/>
      <c r="GN492" s="5"/>
      <c r="GO492" s="5"/>
      <c r="GP492" s="5"/>
      <c r="GQ492" s="5"/>
      <c r="GR492" s="5"/>
      <c r="GS492" s="5"/>
      <c r="GT492" s="5"/>
      <c r="GU492" s="5"/>
      <c r="GV492" s="5"/>
      <c r="GW492" s="5"/>
      <c r="GX492" s="5"/>
      <c r="GY492" s="5"/>
      <c r="GZ492" s="5"/>
      <c r="HA492" s="5"/>
      <c r="HB492" s="5"/>
      <c r="HC492" s="5"/>
      <c r="HD492" s="5"/>
      <c r="HE492" s="5"/>
      <c r="HF492" s="5"/>
      <c r="HG492" s="5"/>
      <c r="HH492" s="5"/>
      <c r="HI492" s="5"/>
      <c r="HJ492" s="5"/>
      <c r="HK492" s="5"/>
      <c r="HL492" s="5"/>
      <c r="HM492" s="5"/>
      <c r="HN492" s="5"/>
      <c r="HO492" s="5"/>
      <c r="HP492" s="5"/>
    </row>
    <row r="493" spans="1:224" ht="12" customHeight="1" x14ac:dyDescent="0.25">
      <c r="A493" s="20">
        <v>342</v>
      </c>
      <c r="B493" s="21" t="s">
        <v>206</v>
      </c>
      <c r="C493" s="22" t="s">
        <v>23</v>
      </c>
      <c r="D493" s="23">
        <v>0.2</v>
      </c>
      <c r="E493" s="14">
        <v>0.2</v>
      </c>
      <c r="F493" s="14">
        <v>13.9</v>
      </c>
      <c r="G493" s="15">
        <v>58</v>
      </c>
      <c r="H493" s="15">
        <v>7</v>
      </c>
      <c r="I493" s="15">
        <v>4</v>
      </c>
      <c r="J493" s="15">
        <v>4</v>
      </c>
      <c r="K493" s="14">
        <v>0.9</v>
      </c>
      <c r="L493" s="14">
        <v>0</v>
      </c>
      <c r="M493" s="14">
        <v>4.0999999999999996</v>
      </c>
      <c r="N493" s="14">
        <v>0</v>
      </c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  <c r="DT493" s="5"/>
      <c r="DU493" s="5"/>
      <c r="DV493" s="5"/>
      <c r="DW493" s="5"/>
      <c r="DX493" s="5"/>
      <c r="DY493" s="5"/>
      <c r="DZ493" s="5"/>
      <c r="EA493" s="5"/>
      <c r="EB493" s="5"/>
      <c r="EC493" s="5"/>
      <c r="ED493" s="5"/>
      <c r="EE493" s="5"/>
      <c r="EF493" s="5"/>
      <c r="EG493" s="5"/>
      <c r="EH493" s="5"/>
      <c r="EI493" s="5"/>
      <c r="EJ493" s="5"/>
      <c r="EK493" s="5"/>
      <c r="EL493" s="5"/>
      <c r="EM493" s="5"/>
      <c r="EN493" s="5"/>
      <c r="EO493" s="5"/>
      <c r="EP493" s="5"/>
      <c r="EQ493" s="5"/>
      <c r="ER493" s="5"/>
      <c r="ES493" s="5"/>
      <c r="ET493" s="5"/>
      <c r="EU493" s="5"/>
      <c r="EV493" s="5"/>
      <c r="EW493" s="5"/>
      <c r="EX493" s="5"/>
      <c r="EY493" s="5"/>
      <c r="EZ493" s="5"/>
      <c r="FA493" s="5"/>
      <c r="FB493" s="5"/>
      <c r="FC493" s="5"/>
      <c r="FD493" s="5"/>
      <c r="FE493" s="5"/>
      <c r="FF493" s="5"/>
      <c r="FG493" s="5"/>
      <c r="FH493" s="5"/>
      <c r="FI493" s="5"/>
      <c r="FJ493" s="5"/>
      <c r="FK493" s="5"/>
      <c r="FL493" s="5"/>
      <c r="FM493" s="5"/>
      <c r="FN493" s="5"/>
      <c r="FO493" s="5"/>
      <c r="FP493" s="5"/>
      <c r="FQ493" s="5"/>
      <c r="FR493" s="5"/>
      <c r="FS493" s="5"/>
      <c r="FT493" s="5"/>
      <c r="FU493" s="5"/>
      <c r="FV493" s="5"/>
      <c r="FW493" s="5"/>
      <c r="FX493" s="5"/>
      <c r="FY493" s="5"/>
      <c r="FZ493" s="5"/>
      <c r="GA493" s="5"/>
      <c r="GB493" s="5"/>
      <c r="GC493" s="5"/>
      <c r="GD493" s="5"/>
      <c r="GE493" s="5"/>
      <c r="GF493" s="5"/>
      <c r="GG493" s="5"/>
      <c r="GH493" s="5"/>
      <c r="GI493" s="5"/>
      <c r="GJ493" s="5"/>
      <c r="GK493" s="5"/>
      <c r="GL493" s="5"/>
      <c r="GM493" s="5"/>
      <c r="GN493" s="5"/>
      <c r="GO493" s="5"/>
      <c r="GP493" s="5"/>
      <c r="GQ493" s="5"/>
      <c r="GR493" s="5"/>
      <c r="GS493" s="5"/>
      <c r="GT493" s="5"/>
      <c r="GU493" s="5"/>
      <c r="GV493" s="5"/>
      <c r="GW493" s="5"/>
      <c r="GX493" s="5"/>
      <c r="GY493" s="5"/>
      <c r="GZ493" s="5"/>
      <c r="HA493" s="5"/>
      <c r="HB493" s="5"/>
      <c r="HC493" s="5"/>
      <c r="HD493" s="5"/>
      <c r="HE493" s="5"/>
      <c r="HF493" s="5"/>
      <c r="HG493" s="5"/>
      <c r="HH493" s="5"/>
      <c r="HI493" s="5"/>
      <c r="HJ493" s="5"/>
      <c r="HK493" s="5"/>
      <c r="HL493" s="5"/>
      <c r="HM493" s="5"/>
      <c r="HN493" s="5"/>
      <c r="HO493" s="5"/>
      <c r="HP493" s="5"/>
    </row>
    <row r="494" spans="1:224" ht="12" customHeight="1" x14ac:dyDescent="0.25">
      <c r="A494" s="6"/>
      <c r="B494" s="25" t="s">
        <v>35</v>
      </c>
      <c r="C494" s="19" t="s">
        <v>144</v>
      </c>
      <c r="D494" s="14">
        <v>4.16</v>
      </c>
      <c r="E494" s="14">
        <v>0.8600000000000001</v>
      </c>
      <c r="F494" s="14">
        <v>27.26</v>
      </c>
      <c r="G494" s="15">
        <v>133.6</v>
      </c>
      <c r="H494" s="15">
        <v>31.6</v>
      </c>
      <c r="I494" s="15">
        <v>0</v>
      </c>
      <c r="J494" s="15">
        <v>0</v>
      </c>
      <c r="K494" s="14">
        <v>1.6759999999999999</v>
      </c>
      <c r="L494" s="14">
        <v>0.188</v>
      </c>
      <c r="M494" s="14">
        <v>0</v>
      </c>
      <c r="N494" s="14">
        <v>0</v>
      </c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  <c r="DT494" s="5"/>
      <c r="DU494" s="5"/>
      <c r="DV494" s="5"/>
      <c r="DW494" s="5"/>
      <c r="DX494" s="5"/>
      <c r="DY494" s="5"/>
      <c r="DZ494" s="5"/>
      <c r="EA494" s="5"/>
      <c r="EB494" s="5"/>
      <c r="EC494" s="5"/>
      <c r="ED494" s="5"/>
      <c r="EE494" s="5"/>
      <c r="EF494" s="5"/>
      <c r="EG494" s="5"/>
      <c r="EH494" s="5"/>
      <c r="EI494" s="5"/>
      <c r="EJ494" s="5"/>
      <c r="EK494" s="5"/>
      <c r="EL494" s="5"/>
      <c r="EM494" s="5"/>
      <c r="EN494" s="5"/>
      <c r="EO494" s="5"/>
      <c r="EP494" s="5"/>
      <c r="EQ494" s="5"/>
      <c r="ER494" s="5"/>
      <c r="ES494" s="5"/>
      <c r="ET494" s="5"/>
      <c r="EU494" s="5"/>
      <c r="EV494" s="5"/>
      <c r="EW494" s="5"/>
      <c r="EX494" s="5"/>
      <c r="EY494" s="5"/>
      <c r="EZ494" s="5"/>
      <c r="FA494" s="5"/>
      <c r="FB494" s="5"/>
      <c r="FC494" s="5"/>
      <c r="FD494" s="5"/>
      <c r="FE494" s="5"/>
      <c r="FF494" s="5"/>
      <c r="FG494" s="5"/>
      <c r="FH494" s="5"/>
      <c r="FI494" s="5"/>
      <c r="FJ494" s="5"/>
      <c r="FK494" s="5"/>
      <c r="FL494" s="5"/>
      <c r="FM494" s="5"/>
      <c r="FN494" s="5"/>
      <c r="FO494" s="5"/>
      <c r="FP494" s="5"/>
      <c r="FQ494" s="5"/>
      <c r="FR494" s="5"/>
      <c r="FS494" s="5"/>
      <c r="FT494" s="5"/>
      <c r="FU494" s="5"/>
      <c r="FV494" s="5"/>
      <c r="FW494" s="5"/>
      <c r="FX494" s="5"/>
      <c r="FY494" s="5"/>
      <c r="FZ494" s="5"/>
      <c r="GA494" s="5"/>
      <c r="GB494" s="5"/>
      <c r="GC494" s="5"/>
      <c r="GD494" s="5"/>
      <c r="GE494" s="5"/>
      <c r="GF494" s="5"/>
      <c r="GG494" s="5"/>
      <c r="GH494" s="5"/>
      <c r="GI494" s="5"/>
      <c r="GJ494" s="5"/>
      <c r="GK494" s="5"/>
      <c r="GL494" s="5"/>
      <c r="GM494" s="5"/>
      <c r="GN494" s="5"/>
      <c r="GO494" s="5"/>
      <c r="GP494" s="5"/>
      <c r="GQ494" s="5"/>
      <c r="GR494" s="5"/>
      <c r="GS494" s="5"/>
      <c r="GT494" s="5"/>
      <c r="GU494" s="5"/>
      <c r="GV494" s="5"/>
      <c r="GW494" s="5"/>
      <c r="GX494" s="5"/>
      <c r="GY494" s="5"/>
      <c r="GZ494" s="5"/>
      <c r="HA494" s="5"/>
      <c r="HB494" s="5"/>
      <c r="HC494" s="5"/>
      <c r="HD494" s="5"/>
      <c r="HE494" s="5"/>
      <c r="HF494" s="5"/>
      <c r="HG494" s="5"/>
      <c r="HH494" s="5"/>
      <c r="HI494" s="5"/>
      <c r="HJ494" s="5"/>
      <c r="HK494" s="5"/>
      <c r="HL494" s="5"/>
      <c r="HM494" s="5"/>
      <c r="HN494" s="5"/>
      <c r="HO494" s="5"/>
      <c r="HP494" s="5"/>
    </row>
    <row r="495" spans="1:224" ht="12" customHeight="1" x14ac:dyDescent="0.25">
      <c r="A495" s="6"/>
      <c r="B495" s="35" t="s">
        <v>29</v>
      </c>
      <c r="C495" s="49"/>
      <c r="D495" s="48">
        <f t="shared" si="88"/>
        <v>30.959999999999997</v>
      </c>
      <c r="E495" s="48">
        <f t="shared" si="88"/>
        <v>31.52</v>
      </c>
      <c r="F495" s="48">
        <f t="shared" si="88"/>
        <v>111.71000000000001</v>
      </c>
      <c r="G495" s="44">
        <f t="shared" si="88"/>
        <v>853.6</v>
      </c>
      <c r="H495" s="44">
        <f t="shared" si="88"/>
        <v>115.6</v>
      </c>
      <c r="I495" s="44">
        <f t="shared" si="88"/>
        <v>203</v>
      </c>
      <c r="J495" s="44">
        <f t="shared" si="88"/>
        <v>388.6</v>
      </c>
      <c r="K495" s="48">
        <f t="shared" si="88"/>
        <v>9.0860000000000003</v>
      </c>
      <c r="L495" s="48">
        <f t="shared" si="88"/>
        <v>0.80800000000000005</v>
      </c>
      <c r="M495" s="48">
        <f t="shared" si="88"/>
        <v>20.36</v>
      </c>
      <c r="N495" s="48">
        <f t="shared" si="88"/>
        <v>7.0000000000000007E-2</v>
      </c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  <c r="ET495" s="5"/>
      <c r="EU495" s="5"/>
      <c r="EV495" s="5"/>
      <c r="EW495" s="5"/>
      <c r="EX495" s="5"/>
      <c r="EY495" s="5"/>
      <c r="EZ495" s="5"/>
      <c r="FA495" s="5"/>
      <c r="FB495" s="5"/>
      <c r="FC495" s="5"/>
      <c r="FD495" s="5"/>
      <c r="FE495" s="5"/>
      <c r="FF495" s="5"/>
      <c r="FG495" s="5"/>
      <c r="FH495" s="5"/>
      <c r="FI495" s="5"/>
      <c r="FJ495" s="5"/>
      <c r="FK495" s="5"/>
      <c r="FL495" s="5"/>
      <c r="FM495" s="5"/>
      <c r="FN495" s="5"/>
      <c r="FO495" s="5"/>
      <c r="FP495" s="5"/>
      <c r="FQ495" s="5"/>
      <c r="FR495" s="5"/>
      <c r="FS495" s="5"/>
      <c r="FT495" s="5"/>
      <c r="FU495" s="5"/>
      <c r="FV495" s="5"/>
      <c r="FW495" s="5"/>
      <c r="FX495" s="5"/>
      <c r="FY495" s="5"/>
      <c r="FZ495" s="5"/>
      <c r="GA495" s="5"/>
      <c r="GB495" s="5"/>
      <c r="GC495" s="5"/>
      <c r="GD495" s="5"/>
      <c r="GE495" s="5"/>
      <c r="GF495" s="5"/>
      <c r="GG495" s="5"/>
      <c r="GH495" s="5"/>
      <c r="GI495" s="5"/>
      <c r="GJ495" s="5"/>
      <c r="GK495" s="5"/>
      <c r="GL495" s="5"/>
      <c r="GM495" s="5"/>
      <c r="GN495" s="5"/>
      <c r="GO495" s="5"/>
      <c r="GP495" s="5"/>
      <c r="GQ495" s="5"/>
      <c r="GR495" s="5"/>
      <c r="GS495" s="5"/>
      <c r="GT495" s="5"/>
      <c r="GU495" s="5"/>
      <c r="GV495" s="5"/>
      <c r="GW495" s="5"/>
      <c r="GX495" s="5"/>
      <c r="GY495" s="5"/>
      <c r="GZ495" s="5"/>
      <c r="HA495" s="5"/>
      <c r="HB495" s="5"/>
      <c r="HC495" s="5"/>
      <c r="HD495" s="5"/>
      <c r="HE495" s="5"/>
      <c r="HF495" s="5"/>
      <c r="HG495" s="5"/>
      <c r="HH495" s="5"/>
      <c r="HI495" s="5"/>
      <c r="HJ495" s="5"/>
      <c r="HK495" s="5"/>
      <c r="HL495" s="5"/>
      <c r="HM495" s="5"/>
      <c r="HN495" s="5"/>
      <c r="HO495" s="5"/>
      <c r="HP495" s="5"/>
    </row>
    <row r="496" spans="1:224" ht="12" customHeight="1" x14ac:dyDescent="0.25">
      <c r="A496" s="6"/>
      <c r="B496" s="18" t="s">
        <v>37</v>
      </c>
      <c r="C496" s="38"/>
      <c r="D496" s="48"/>
      <c r="E496" s="48"/>
      <c r="F496" s="48"/>
      <c r="G496" s="44"/>
      <c r="H496" s="44"/>
      <c r="I496" s="44"/>
      <c r="J496" s="44"/>
      <c r="K496" s="48"/>
      <c r="L496" s="48"/>
      <c r="M496" s="48"/>
      <c r="N496" s="48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  <c r="ET496" s="5"/>
      <c r="EU496" s="5"/>
      <c r="EV496" s="5"/>
      <c r="EW496" s="5"/>
      <c r="EX496" s="5"/>
      <c r="EY496" s="5"/>
      <c r="EZ496" s="5"/>
      <c r="FA496" s="5"/>
      <c r="FB496" s="5"/>
      <c r="FC496" s="5"/>
      <c r="FD496" s="5"/>
      <c r="FE496" s="5"/>
      <c r="FF496" s="5"/>
      <c r="FG496" s="5"/>
      <c r="FH496" s="5"/>
      <c r="FI496" s="5"/>
      <c r="FJ496" s="5"/>
      <c r="FK496" s="5"/>
      <c r="FL496" s="5"/>
      <c r="FM496" s="5"/>
      <c r="FN496" s="5"/>
      <c r="FO496" s="5"/>
      <c r="FP496" s="5"/>
      <c r="FQ496" s="5"/>
      <c r="FR496" s="5"/>
      <c r="FS496" s="5"/>
      <c r="FT496" s="5"/>
      <c r="FU496" s="5"/>
      <c r="FV496" s="5"/>
      <c r="FW496" s="5"/>
      <c r="FX496" s="5"/>
      <c r="FY496" s="5"/>
      <c r="FZ496" s="5"/>
      <c r="GA496" s="5"/>
      <c r="GB496" s="5"/>
      <c r="GC496" s="5"/>
      <c r="GD496" s="5"/>
      <c r="GE496" s="5"/>
      <c r="GF496" s="5"/>
      <c r="GG496" s="5"/>
      <c r="GH496" s="5"/>
      <c r="GI496" s="5"/>
      <c r="GJ496" s="5"/>
      <c r="GK496" s="5"/>
      <c r="GL496" s="5"/>
      <c r="GM496" s="5"/>
      <c r="GN496" s="5"/>
      <c r="GO496" s="5"/>
      <c r="GP496" s="5"/>
      <c r="GQ496" s="5"/>
      <c r="GR496" s="5"/>
      <c r="GS496" s="5"/>
      <c r="GT496" s="5"/>
      <c r="GU496" s="5"/>
      <c r="GV496" s="5"/>
      <c r="GW496" s="5"/>
      <c r="GX496" s="5"/>
      <c r="GY496" s="5"/>
      <c r="GZ496" s="5"/>
      <c r="HA496" s="5"/>
      <c r="HB496" s="5"/>
      <c r="HC496" s="5"/>
      <c r="HD496" s="5"/>
      <c r="HE496" s="5"/>
      <c r="HF496" s="5"/>
      <c r="HG496" s="5"/>
      <c r="HH496" s="5"/>
      <c r="HI496" s="5"/>
      <c r="HJ496" s="5"/>
      <c r="HK496" s="5"/>
      <c r="HL496" s="5"/>
      <c r="HM496" s="5"/>
      <c r="HN496" s="5"/>
      <c r="HO496" s="5"/>
      <c r="HP496" s="5"/>
    </row>
    <row r="497" spans="1:224" ht="12" customHeight="1" x14ac:dyDescent="0.25">
      <c r="A497" s="20" t="s">
        <v>38</v>
      </c>
      <c r="B497" s="21" t="s">
        <v>163</v>
      </c>
      <c r="C497" s="22" t="s">
        <v>40</v>
      </c>
      <c r="D497" s="23">
        <v>6.1</v>
      </c>
      <c r="E497" s="23">
        <v>5.2</v>
      </c>
      <c r="F497" s="23">
        <v>40.200000000000003</v>
      </c>
      <c r="G497" s="24">
        <v>232</v>
      </c>
      <c r="H497" s="24">
        <v>67</v>
      </c>
      <c r="I497" s="24">
        <v>36</v>
      </c>
      <c r="J497" s="24">
        <v>79</v>
      </c>
      <c r="K497" s="23">
        <v>1.3</v>
      </c>
      <c r="L497" s="23">
        <v>0.1</v>
      </c>
      <c r="M497" s="23">
        <v>0.3</v>
      </c>
      <c r="N497" s="23">
        <v>0</v>
      </c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  <c r="ET497" s="5"/>
      <c r="EU497" s="5"/>
      <c r="EV497" s="5"/>
      <c r="EW497" s="5"/>
      <c r="EX497" s="5"/>
      <c r="EY497" s="5"/>
      <c r="EZ497" s="5"/>
      <c r="FA497" s="5"/>
      <c r="FB497" s="5"/>
      <c r="FC497" s="5"/>
      <c r="FD497" s="5"/>
      <c r="FE497" s="5"/>
      <c r="FF497" s="5"/>
      <c r="FG497" s="5"/>
      <c r="FH497" s="5"/>
      <c r="FI497" s="5"/>
      <c r="FJ497" s="5"/>
      <c r="FK497" s="5"/>
      <c r="FL497" s="5"/>
      <c r="FM497" s="5"/>
      <c r="FN497" s="5"/>
      <c r="FO497" s="5"/>
      <c r="FP497" s="5"/>
      <c r="FQ497" s="5"/>
      <c r="FR497" s="5"/>
      <c r="FS497" s="5"/>
      <c r="FT497" s="5"/>
      <c r="FU497" s="5"/>
      <c r="FV497" s="5"/>
      <c r="FW497" s="5"/>
      <c r="FX497" s="5"/>
      <c r="FY497" s="5"/>
      <c r="FZ497" s="5"/>
      <c r="GA497" s="5"/>
      <c r="GB497" s="5"/>
      <c r="GC497" s="5"/>
      <c r="GD497" s="5"/>
      <c r="GE497" s="5"/>
      <c r="GF497" s="5"/>
      <c r="GG497" s="5"/>
      <c r="GH497" s="5"/>
      <c r="GI497" s="5"/>
      <c r="GJ497" s="5"/>
      <c r="GK497" s="5"/>
      <c r="GL497" s="5"/>
      <c r="GM497" s="5"/>
      <c r="GN497" s="5"/>
      <c r="GO497" s="5"/>
      <c r="GP497" s="5"/>
      <c r="GQ497" s="5"/>
      <c r="GR497" s="5"/>
      <c r="GS497" s="5"/>
      <c r="GT497" s="5"/>
      <c r="GU497" s="5"/>
      <c r="GV497" s="5"/>
      <c r="GW497" s="5"/>
      <c r="GX497" s="5"/>
      <c r="GY497" s="5"/>
      <c r="GZ497" s="5"/>
      <c r="HA497" s="5"/>
      <c r="HB497" s="5"/>
      <c r="HC497" s="5"/>
      <c r="HD497" s="5"/>
      <c r="HE497" s="5"/>
      <c r="HF497" s="5"/>
      <c r="HG497" s="5"/>
      <c r="HH497" s="5"/>
      <c r="HI497" s="5"/>
      <c r="HJ497" s="5"/>
      <c r="HK497" s="5"/>
      <c r="HL497" s="5"/>
      <c r="HM497" s="5"/>
      <c r="HN497" s="5"/>
      <c r="HO497" s="5"/>
      <c r="HP497" s="5"/>
    </row>
    <row r="498" spans="1:224" ht="12" customHeight="1" x14ac:dyDescent="0.25">
      <c r="A498" s="20">
        <v>338</v>
      </c>
      <c r="B498" s="21" t="s">
        <v>24</v>
      </c>
      <c r="C498" s="22" t="s">
        <v>25</v>
      </c>
      <c r="D498" s="23">
        <v>0.4</v>
      </c>
      <c r="E498" s="14">
        <v>0.4</v>
      </c>
      <c r="F498" s="14">
        <v>10.8</v>
      </c>
      <c r="G498" s="15">
        <v>49</v>
      </c>
      <c r="H498" s="15">
        <v>18</v>
      </c>
      <c r="I498" s="15">
        <v>10</v>
      </c>
      <c r="J498" s="15">
        <v>12</v>
      </c>
      <c r="K498" s="14">
        <v>2.4</v>
      </c>
      <c r="L498" s="14">
        <v>0</v>
      </c>
      <c r="M498" s="14">
        <v>11</v>
      </c>
      <c r="N498" s="14">
        <v>0</v>
      </c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  <c r="ET498" s="5"/>
      <c r="EU498" s="5"/>
      <c r="EV498" s="5"/>
      <c r="EW498" s="5"/>
      <c r="EX498" s="5"/>
      <c r="EY498" s="5"/>
      <c r="EZ498" s="5"/>
      <c r="FA498" s="5"/>
      <c r="FB498" s="5"/>
      <c r="FC498" s="5"/>
      <c r="FD498" s="5"/>
      <c r="FE498" s="5"/>
      <c r="FF498" s="5"/>
      <c r="FG498" s="5"/>
      <c r="FH498" s="5"/>
      <c r="FI498" s="5"/>
      <c r="FJ498" s="5"/>
      <c r="FK498" s="5"/>
      <c r="FL498" s="5"/>
      <c r="FM498" s="5"/>
      <c r="FN498" s="5"/>
      <c r="FO498" s="5"/>
      <c r="FP498" s="5"/>
      <c r="FQ498" s="5"/>
      <c r="FR498" s="5"/>
      <c r="FS498" s="5"/>
      <c r="FT498" s="5"/>
      <c r="FU498" s="5"/>
      <c r="FV498" s="5"/>
      <c r="FW498" s="5"/>
      <c r="FX498" s="5"/>
      <c r="FY498" s="5"/>
      <c r="FZ498" s="5"/>
      <c r="GA498" s="5"/>
      <c r="GB498" s="5"/>
      <c r="GC498" s="5"/>
      <c r="GD498" s="5"/>
      <c r="GE498" s="5"/>
      <c r="GF498" s="5"/>
      <c r="GG498" s="5"/>
      <c r="GH498" s="5"/>
      <c r="GI498" s="5"/>
      <c r="GJ498" s="5"/>
      <c r="GK498" s="5"/>
      <c r="GL498" s="5"/>
      <c r="GM498" s="5"/>
      <c r="GN498" s="5"/>
      <c r="GO498" s="5"/>
      <c r="GP498" s="5"/>
      <c r="GQ498" s="5"/>
      <c r="GR498" s="5"/>
      <c r="GS498" s="5"/>
      <c r="GT498" s="5"/>
      <c r="GU498" s="5"/>
      <c r="GV498" s="5"/>
      <c r="GW498" s="5"/>
      <c r="GX498" s="5"/>
      <c r="GY498" s="5"/>
      <c r="GZ498" s="5"/>
      <c r="HA498" s="5"/>
      <c r="HB498" s="5"/>
      <c r="HC498" s="5"/>
      <c r="HD498" s="5"/>
      <c r="HE498" s="5"/>
      <c r="HF498" s="5"/>
      <c r="HG498" s="5"/>
      <c r="HH498" s="5"/>
      <c r="HI498" s="5"/>
      <c r="HJ498" s="5"/>
      <c r="HK498" s="5"/>
      <c r="HL498" s="5"/>
      <c r="HM498" s="5"/>
      <c r="HN498" s="5"/>
      <c r="HO498" s="5"/>
      <c r="HP498" s="5"/>
    </row>
    <row r="499" spans="1:224" ht="12" customHeight="1" x14ac:dyDescent="0.25">
      <c r="A499" s="20">
        <v>388</v>
      </c>
      <c r="B499" s="21" t="s">
        <v>34</v>
      </c>
      <c r="C499" s="22" t="s">
        <v>23</v>
      </c>
      <c r="D499" s="23">
        <v>0.7</v>
      </c>
      <c r="E499" s="23">
        <v>0.3</v>
      </c>
      <c r="F499" s="23">
        <v>24.6</v>
      </c>
      <c r="G499" s="24">
        <v>104</v>
      </c>
      <c r="H499" s="24">
        <v>10</v>
      </c>
      <c r="I499" s="24">
        <v>3</v>
      </c>
      <c r="J499" s="24">
        <v>3</v>
      </c>
      <c r="K499" s="23">
        <v>0.7</v>
      </c>
      <c r="L499" s="23">
        <v>0</v>
      </c>
      <c r="M499" s="23">
        <v>20</v>
      </c>
      <c r="N499" s="23">
        <v>0</v>
      </c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  <c r="ET499" s="5"/>
      <c r="EU499" s="5"/>
      <c r="EV499" s="5"/>
      <c r="EW499" s="5"/>
      <c r="EX499" s="5"/>
      <c r="EY499" s="5"/>
      <c r="EZ499" s="5"/>
      <c r="FA499" s="5"/>
      <c r="FB499" s="5"/>
      <c r="FC499" s="5"/>
      <c r="FD499" s="5"/>
      <c r="FE499" s="5"/>
      <c r="FF499" s="5"/>
      <c r="FG499" s="5"/>
      <c r="FH499" s="5"/>
      <c r="FI499" s="5"/>
      <c r="FJ499" s="5"/>
      <c r="FK499" s="5"/>
      <c r="FL499" s="5"/>
      <c r="FM499" s="5"/>
      <c r="FN499" s="5"/>
      <c r="FO499" s="5"/>
      <c r="FP499" s="5"/>
      <c r="FQ499" s="5"/>
      <c r="FR499" s="5"/>
      <c r="FS499" s="5"/>
      <c r="FT499" s="5"/>
      <c r="FU499" s="5"/>
      <c r="FV499" s="5"/>
      <c r="FW499" s="5"/>
      <c r="FX499" s="5"/>
      <c r="FY499" s="5"/>
      <c r="FZ499" s="5"/>
      <c r="GA499" s="5"/>
      <c r="GB499" s="5"/>
      <c r="GC499" s="5"/>
      <c r="GD499" s="5"/>
      <c r="GE499" s="5"/>
      <c r="GF499" s="5"/>
      <c r="GG499" s="5"/>
      <c r="GH499" s="5"/>
      <c r="GI499" s="5"/>
      <c r="GJ499" s="5"/>
      <c r="GK499" s="5"/>
      <c r="GL499" s="5"/>
      <c r="GM499" s="5"/>
      <c r="GN499" s="5"/>
      <c r="GO499" s="5"/>
      <c r="GP499" s="5"/>
      <c r="GQ499" s="5"/>
      <c r="GR499" s="5"/>
      <c r="GS499" s="5"/>
      <c r="GT499" s="5"/>
      <c r="GU499" s="5"/>
      <c r="GV499" s="5"/>
      <c r="GW499" s="5"/>
      <c r="GX499" s="5"/>
      <c r="GY499" s="5"/>
      <c r="GZ499" s="5"/>
      <c r="HA499" s="5"/>
      <c r="HB499" s="5"/>
      <c r="HC499" s="5"/>
      <c r="HD499" s="5"/>
      <c r="HE499" s="5"/>
      <c r="HF499" s="5"/>
      <c r="HG499" s="5"/>
      <c r="HH499" s="5"/>
      <c r="HI499" s="5"/>
      <c r="HJ499" s="5"/>
      <c r="HK499" s="5"/>
      <c r="HL499" s="5"/>
      <c r="HM499" s="5"/>
      <c r="HN499" s="5"/>
      <c r="HO499" s="5"/>
      <c r="HP499" s="5"/>
    </row>
    <row r="500" spans="1:224" ht="12" customHeight="1" x14ac:dyDescent="0.25">
      <c r="A500" s="6"/>
      <c r="B500" s="35" t="s">
        <v>29</v>
      </c>
      <c r="C500" s="49"/>
      <c r="D500" s="48">
        <f>SUM(D497:D499)</f>
        <v>7.2</v>
      </c>
      <c r="E500" s="48">
        <f t="shared" ref="E500:N500" si="89">SUM(E497:E499)</f>
        <v>5.9</v>
      </c>
      <c r="F500" s="48">
        <f t="shared" si="89"/>
        <v>75.599999999999994</v>
      </c>
      <c r="G500" s="44">
        <f t="shared" si="89"/>
        <v>385</v>
      </c>
      <c r="H500" s="44">
        <f t="shared" si="89"/>
        <v>95</v>
      </c>
      <c r="I500" s="44">
        <f t="shared" si="89"/>
        <v>49</v>
      </c>
      <c r="J500" s="44">
        <f t="shared" si="89"/>
        <v>94</v>
      </c>
      <c r="K500" s="48">
        <f t="shared" si="89"/>
        <v>4.4000000000000004</v>
      </c>
      <c r="L500" s="48">
        <f t="shared" si="89"/>
        <v>0.1</v>
      </c>
      <c r="M500" s="48">
        <f t="shared" si="89"/>
        <v>31.3</v>
      </c>
      <c r="N500" s="48">
        <f t="shared" si="89"/>
        <v>0</v>
      </c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  <c r="ET500" s="5"/>
      <c r="EU500" s="5"/>
      <c r="EV500" s="5"/>
      <c r="EW500" s="5"/>
      <c r="EX500" s="5"/>
      <c r="EY500" s="5"/>
      <c r="EZ500" s="5"/>
      <c r="FA500" s="5"/>
      <c r="FB500" s="5"/>
      <c r="FC500" s="5"/>
      <c r="FD500" s="5"/>
      <c r="FE500" s="5"/>
      <c r="FF500" s="5"/>
      <c r="FG500" s="5"/>
      <c r="FH500" s="5"/>
      <c r="FI500" s="5"/>
      <c r="FJ500" s="5"/>
      <c r="FK500" s="5"/>
      <c r="FL500" s="5"/>
      <c r="FM500" s="5"/>
      <c r="FN500" s="5"/>
      <c r="FO500" s="5"/>
      <c r="FP500" s="5"/>
      <c r="FQ500" s="5"/>
      <c r="FR500" s="5"/>
      <c r="FS500" s="5"/>
      <c r="FT500" s="5"/>
      <c r="FU500" s="5"/>
      <c r="FV500" s="5"/>
      <c r="FW500" s="5"/>
      <c r="FX500" s="5"/>
      <c r="FY500" s="5"/>
      <c r="FZ500" s="5"/>
      <c r="GA500" s="5"/>
      <c r="GB500" s="5"/>
      <c r="GC500" s="5"/>
      <c r="GD500" s="5"/>
      <c r="GE500" s="5"/>
      <c r="GF500" s="5"/>
      <c r="GG500" s="5"/>
      <c r="GH500" s="5"/>
      <c r="GI500" s="5"/>
      <c r="GJ500" s="5"/>
      <c r="GK500" s="5"/>
      <c r="GL500" s="5"/>
      <c r="GM500" s="5"/>
      <c r="GN500" s="5"/>
      <c r="GO500" s="5"/>
      <c r="GP500" s="5"/>
      <c r="GQ500" s="5"/>
      <c r="GR500" s="5"/>
      <c r="GS500" s="5"/>
      <c r="GT500" s="5"/>
      <c r="GU500" s="5"/>
      <c r="GV500" s="5"/>
      <c r="GW500" s="5"/>
      <c r="GX500" s="5"/>
      <c r="GY500" s="5"/>
      <c r="GZ500" s="5"/>
      <c r="HA500" s="5"/>
      <c r="HB500" s="5"/>
      <c r="HC500" s="5"/>
      <c r="HD500" s="5"/>
      <c r="HE500" s="5"/>
      <c r="HF500" s="5"/>
      <c r="HG500" s="5"/>
      <c r="HH500" s="5"/>
      <c r="HI500" s="5"/>
      <c r="HJ500" s="5"/>
      <c r="HK500" s="5"/>
      <c r="HL500" s="5"/>
      <c r="HM500" s="5"/>
      <c r="HN500" s="5"/>
      <c r="HO500" s="5"/>
      <c r="HP500" s="5"/>
    </row>
    <row r="501" spans="1:224" ht="12" customHeight="1" x14ac:dyDescent="0.25">
      <c r="A501" s="6"/>
      <c r="B501" s="43" t="s">
        <v>43</v>
      </c>
      <c r="C501" s="38"/>
      <c r="D501" s="38">
        <f t="shared" ref="D501:N501" si="90">D487+D495+D500</f>
        <v>72.260000000000005</v>
      </c>
      <c r="E501" s="38">
        <f t="shared" si="90"/>
        <v>65.89</v>
      </c>
      <c r="F501" s="38">
        <f t="shared" si="90"/>
        <v>265.16999999999996</v>
      </c>
      <c r="G501" s="39">
        <f t="shared" si="90"/>
        <v>1943.6</v>
      </c>
      <c r="H501" s="39">
        <f t="shared" si="90"/>
        <v>482.6</v>
      </c>
      <c r="I501" s="39">
        <f t="shared" si="90"/>
        <v>349</v>
      </c>
      <c r="J501" s="39">
        <f t="shared" si="90"/>
        <v>808.6</v>
      </c>
      <c r="K501" s="38">
        <f t="shared" si="90"/>
        <v>17.896000000000001</v>
      </c>
      <c r="L501" s="38">
        <f t="shared" si="90"/>
        <v>1.2840000000000003</v>
      </c>
      <c r="M501" s="38">
        <f t="shared" si="90"/>
        <v>56</v>
      </c>
      <c r="N501" s="38">
        <f t="shared" si="90"/>
        <v>0.22</v>
      </c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  <c r="ET501" s="5"/>
      <c r="EU501" s="5"/>
      <c r="EV501" s="5"/>
      <c r="EW501" s="5"/>
      <c r="EX501" s="5"/>
      <c r="EY501" s="5"/>
      <c r="EZ501" s="5"/>
      <c r="FA501" s="5"/>
      <c r="FB501" s="5"/>
      <c r="FC501" s="5"/>
      <c r="FD501" s="5"/>
      <c r="FE501" s="5"/>
      <c r="FF501" s="5"/>
      <c r="FG501" s="5"/>
      <c r="FH501" s="5"/>
      <c r="FI501" s="5"/>
      <c r="FJ501" s="5"/>
      <c r="FK501" s="5"/>
      <c r="FL501" s="5"/>
      <c r="FM501" s="5"/>
      <c r="FN501" s="5"/>
      <c r="FO501" s="5"/>
      <c r="FP501" s="5"/>
      <c r="FQ501" s="5"/>
      <c r="FR501" s="5"/>
      <c r="FS501" s="5"/>
      <c r="FT501" s="5"/>
      <c r="FU501" s="5"/>
      <c r="FV501" s="5"/>
      <c r="FW501" s="5"/>
      <c r="FX501" s="5"/>
      <c r="FY501" s="5"/>
      <c r="FZ501" s="5"/>
      <c r="GA501" s="5"/>
      <c r="GB501" s="5"/>
      <c r="GC501" s="5"/>
      <c r="GD501" s="5"/>
      <c r="GE501" s="5"/>
      <c r="GF501" s="5"/>
      <c r="GG501" s="5"/>
      <c r="GH501" s="5"/>
      <c r="GI501" s="5"/>
      <c r="GJ501" s="5"/>
      <c r="GK501" s="5"/>
      <c r="GL501" s="5"/>
      <c r="GM501" s="5"/>
      <c r="GN501" s="5"/>
      <c r="GO501" s="5"/>
      <c r="GP501" s="5"/>
      <c r="GQ501" s="5"/>
      <c r="GR501" s="5"/>
      <c r="GS501" s="5"/>
      <c r="GT501" s="5"/>
      <c r="GU501" s="5"/>
      <c r="GV501" s="5"/>
      <c r="GW501" s="5"/>
      <c r="GX501" s="5"/>
      <c r="GY501" s="5"/>
      <c r="GZ501" s="5"/>
      <c r="HA501" s="5"/>
      <c r="HB501" s="5"/>
      <c r="HC501" s="5"/>
      <c r="HD501" s="5"/>
      <c r="HE501" s="5"/>
      <c r="HF501" s="5"/>
      <c r="HG501" s="5"/>
      <c r="HH501" s="5"/>
      <c r="HI501" s="5"/>
      <c r="HJ501" s="5"/>
      <c r="HK501" s="5"/>
      <c r="HL501" s="5"/>
      <c r="HM501" s="5"/>
      <c r="HN501" s="5"/>
      <c r="HO501" s="5"/>
      <c r="HP501" s="5"/>
    </row>
    <row r="502" spans="1:224" ht="12" customHeight="1" x14ac:dyDescent="0.25">
      <c r="A502" s="6"/>
      <c r="B502" s="43"/>
      <c r="C502" s="58"/>
      <c r="D502" s="38"/>
      <c r="E502" s="38"/>
      <c r="F502" s="38"/>
      <c r="G502" s="39"/>
      <c r="H502" s="39"/>
      <c r="I502" s="39"/>
      <c r="J502" s="39"/>
      <c r="K502" s="59"/>
      <c r="L502" s="59"/>
      <c r="M502" s="59"/>
      <c r="N502" s="59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  <c r="ET502" s="5"/>
      <c r="EU502" s="5"/>
      <c r="EV502" s="5"/>
      <c r="EW502" s="5"/>
      <c r="EX502" s="5"/>
      <c r="EY502" s="5"/>
      <c r="EZ502" s="5"/>
      <c r="FA502" s="5"/>
      <c r="FB502" s="5"/>
      <c r="FC502" s="5"/>
      <c r="FD502" s="5"/>
      <c r="FE502" s="5"/>
      <c r="FF502" s="5"/>
      <c r="FG502" s="5"/>
      <c r="FH502" s="5"/>
      <c r="FI502" s="5"/>
      <c r="FJ502" s="5"/>
      <c r="FK502" s="5"/>
      <c r="FL502" s="5"/>
      <c r="FM502" s="5"/>
      <c r="FN502" s="5"/>
      <c r="FO502" s="5"/>
      <c r="FP502" s="5"/>
      <c r="FQ502" s="5"/>
      <c r="FR502" s="5"/>
      <c r="FS502" s="5"/>
      <c r="FT502" s="5"/>
      <c r="FU502" s="5"/>
      <c r="FV502" s="5"/>
      <c r="FW502" s="5"/>
      <c r="FX502" s="5"/>
      <c r="FY502" s="5"/>
      <c r="FZ502" s="5"/>
      <c r="GA502" s="5"/>
      <c r="GB502" s="5"/>
      <c r="GC502" s="5"/>
      <c r="GD502" s="5"/>
      <c r="GE502" s="5"/>
      <c r="GF502" s="5"/>
      <c r="GG502" s="5"/>
      <c r="GH502" s="5"/>
      <c r="GI502" s="5"/>
      <c r="GJ502" s="5"/>
      <c r="GK502" s="5"/>
      <c r="GL502" s="5"/>
      <c r="GM502" s="5"/>
      <c r="GN502" s="5"/>
      <c r="GO502" s="5"/>
      <c r="GP502" s="5"/>
      <c r="GQ502" s="5"/>
      <c r="GR502" s="5"/>
      <c r="GS502" s="5"/>
      <c r="GT502" s="5"/>
      <c r="GU502" s="5"/>
      <c r="GV502" s="5"/>
      <c r="GW502" s="5"/>
      <c r="GX502" s="5"/>
      <c r="GY502" s="5"/>
      <c r="GZ502" s="5"/>
      <c r="HA502" s="5"/>
      <c r="HB502" s="5"/>
      <c r="HC502" s="5"/>
      <c r="HD502" s="5"/>
      <c r="HE502" s="5"/>
      <c r="HF502" s="5"/>
      <c r="HG502" s="5"/>
      <c r="HH502" s="5"/>
      <c r="HI502" s="5"/>
      <c r="HJ502" s="5"/>
      <c r="HK502" s="5"/>
      <c r="HL502" s="5"/>
      <c r="HM502" s="5"/>
      <c r="HN502" s="5"/>
      <c r="HO502" s="5"/>
      <c r="HP502" s="5"/>
    </row>
    <row r="503" spans="1:224" ht="12.75" customHeight="1" x14ac:dyDescent="0.25">
      <c r="B503" s="16" t="s">
        <v>207</v>
      </c>
      <c r="C503" s="60"/>
      <c r="D503" s="60">
        <f>D24+D44+D65+D87+D107+D129+D150+D169+D190+D210+D230+D253+D274+D295+D316+D335+D354+D375+D396+D417+D439+D459+D478+D501</f>
        <v>1464.1554545454546</v>
      </c>
      <c r="E503" s="60">
        <f t="shared" ref="E503:N503" si="91">E24+E44+E65+E87+E107+E129+E150+E169+E190+E210+E230+E253+E274+E295+E316+E335+E354+E375+E396+E417+E439+E459+E478+E501</f>
        <v>1438.2754545454547</v>
      </c>
      <c r="F503" s="60">
        <f t="shared" si="91"/>
        <v>5303.7102727272722</v>
      </c>
      <c r="G503" s="60">
        <f t="shared" si="91"/>
        <v>40454.568181818177</v>
      </c>
      <c r="H503" s="61">
        <f t="shared" si="91"/>
        <v>9151.845454545457</v>
      </c>
      <c r="I503" s="61">
        <f t="shared" si="91"/>
        <v>4962.3363636363638</v>
      </c>
      <c r="J503" s="61">
        <f t="shared" si="91"/>
        <v>15084.313636363637</v>
      </c>
      <c r="K503" s="60">
        <f t="shared" si="91"/>
        <v>317.06972727272728</v>
      </c>
      <c r="L503" s="60">
        <f t="shared" si="91"/>
        <v>25.314709090909091</v>
      </c>
      <c r="M503" s="60">
        <f t="shared" si="91"/>
        <v>904.02649999999983</v>
      </c>
      <c r="N503" s="60">
        <f t="shared" si="91"/>
        <v>36.487499999999997</v>
      </c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  <c r="ET503" s="5"/>
      <c r="EU503" s="5"/>
      <c r="EV503" s="5"/>
      <c r="EW503" s="5"/>
      <c r="EX503" s="5"/>
      <c r="EY503" s="5"/>
      <c r="EZ503" s="5"/>
      <c r="FA503" s="5"/>
      <c r="FB503" s="5"/>
      <c r="FC503" s="5"/>
      <c r="FD503" s="5"/>
      <c r="FE503" s="5"/>
      <c r="FF503" s="5"/>
      <c r="FG503" s="5"/>
      <c r="FH503" s="5"/>
      <c r="FI503" s="5"/>
      <c r="FJ503" s="5"/>
      <c r="FK503" s="5"/>
      <c r="FL503" s="5"/>
      <c r="FM503" s="5"/>
      <c r="FN503" s="5"/>
      <c r="FO503" s="5"/>
      <c r="FP503" s="5"/>
      <c r="FQ503" s="5"/>
      <c r="FR503" s="5"/>
      <c r="FS503" s="5"/>
      <c r="FT503" s="5"/>
      <c r="FU503" s="5"/>
      <c r="FV503" s="5"/>
      <c r="FW503" s="5"/>
      <c r="FX503" s="5"/>
      <c r="FY503" s="5"/>
      <c r="FZ503" s="5"/>
      <c r="GA503" s="5"/>
      <c r="GB503" s="5"/>
      <c r="GC503" s="5"/>
      <c r="GD503" s="5"/>
      <c r="GE503" s="5"/>
      <c r="GF503" s="5"/>
      <c r="GG503" s="5"/>
      <c r="GH503" s="5"/>
      <c r="GI503" s="5"/>
      <c r="GJ503" s="5"/>
      <c r="GK503" s="5"/>
      <c r="GL503" s="5"/>
      <c r="GM503" s="5"/>
      <c r="GN503" s="5"/>
      <c r="GO503" s="5"/>
      <c r="GP503" s="5"/>
      <c r="GQ503" s="5"/>
      <c r="GR503" s="5"/>
      <c r="GS503" s="5"/>
      <c r="GT503" s="5"/>
      <c r="GU503" s="5"/>
      <c r="GV503" s="5"/>
      <c r="GW503" s="5"/>
      <c r="GX503" s="5"/>
      <c r="GY503" s="5"/>
      <c r="GZ503" s="5"/>
      <c r="HA503" s="5"/>
      <c r="HB503" s="5"/>
      <c r="HC503" s="5"/>
      <c r="HD503" s="5"/>
      <c r="HE503" s="5"/>
      <c r="HF503" s="5"/>
      <c r="HG503" s="5"/>
      <c r="HH503" s="5"/>
      <c r="HI503" s="5"/>
      <c r="HJ503" s="5"/>
      <c r="HK503" s="5"/>
      <c r="HL503" s="5"/>
      <c r="HM503" s="5"/>
      <c r="HN503" s="5"/>
      <c r="HO503" s="5"/>
      <c r="HP503" s="5"/>
    </row>
    <row r="504" spans="1:224" ht="12.75" customHeight="1" x14ac:dyDescent="0.25">
      <c r="B504" s="62" t="s">
        <v>208</v>
      </c>
      <c r="C504" s="63"/>
      <c r="D504" s="63">
        <f>D503/24</f>
        <v>61.006477272727274</v>
      </c>
      <c r="E504" s="63">
        <f t="shared" ref="E504:N504" si="92">E503/24</f>
        <v>59.928143939393948</v>
      </c>
      <c r="F504" s="63">
        <f t="shared" si="92"/>
        <v>220.98792803030301</v>
      </c>
      <c r="G504" s="64">
        <f t="shared" si="92"/>
        <v>1685.6070075757573</v>
      </c>
      <c r="H504" s="64">
        <f t="shared" si="92"/>
        <v>381.32689393939404</v>
      </c>
      <c r="I504" s="64">
        <f t="shared" si="92"/>
        <v>206.76401515151517</v>
      </c>
      <c r="J504" s="64">
        <f t="shared" si="92"/>
        <v>628.5130681818182</v>
      </c>
      <c r="K504" s="63">
        <f t="shared" si="92"/>
        <v>13.211238636363637</v>
      </c>
      <c r="L504" s="63">
        <f t="shared" si="92"/>
        <v>1.0547795454545454</v>
      </c>
      <c r="M504" s="63">
        <f t="shared" si="92"/>
        <v>37.667770833333329</v>
      </c>
      <c r="N504" s="63">
        <f t="shared" si="92"/>
        <v>1.5203125</v>
      </c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  <c r="ET504" s="5"/>
      <c r="EU504" s="5"/>
      <c r="EV504" s="5"/>
      <c r="EW504" s="5"/>
      <c r="EX504" s="5"/>
      <c r="EY504" s="5"/>
      <c r="EZ504" s="5"/>
      <c r="FA504" s="5"/>
      <c r="FB504" s="5"/>
      <c r="FC504" s="5"/>
      <c r="FD504" s="5"/>
      <c r="FE504" s="5"/>
      <c r="FF504" s="5"/>
      <c r="FG504" s="5"/>
      <c r="FH504" s="5"/>
      <c r="FI504" s="5"/>
      <c r="FJ504" s="5"/>
      <c r="FK504" s="5"/>
      <c r="FL504" s="5"/>
      <c r="FM504" s="5"/>
      <c r="FN504" s="5"/>
      <c r="FO504" s="5"/>
      <c r="FP504" s="5"/>
      <c r="FQ504" s="5"/>
      <c r="FR504" s="5"/>
      <c r="FS504" s="5"/>
      <c r="FT504" s="5"/>
      <c r="FU504" s="5"/>
      <c r="FV504" s="5"/>
      <c r="FW504" s="5"/>
      <c r="FX504" s="5"/>
      <c r="FY504" s="5"/>
      <c r="FZ504" s="5"/>
      <c r="GA504" s="5"/>
      <c r="GB504" s="5"/>
      <c r="GC504" s="5"/>
      <c r="GD504" s="5"/>
      <c r="GE504" s="5"/>
      <c r="GF504" s="5"/>
      <c r="GG504" s="5"/>
      <c r="GH504" s="5"/>
      <c r="GI504" s="5"/>
      <c r="GJ504" s="5"/>
      <c r="GK504" s="5"/>
      <c r="GL504" s="5"/>
      <c r="GM504" s="5"/>
      <c r="GN504" s="5"/>
      <c r="GO504" s="5"/>
      <c r="GP504" s="5"/>
      <c r="GQ504" s="5"/>
      <c r="GR504" s="5"/>
      <c r="GS504" s="5"/>
      <c r="GT504" s="5"/>
      <c r="GU504" s="5"/>
      <c r="GV504" s="5"/>
      <c r="GW504" s="5"/>
      <c r="GX504" s="5"/>
      <c r="GY504" s="5"/>
      <c r="GZ504" s="5"/>
      <c r="HA504" s="5"/>
      <c r="HB504" s="5"/>
      <c r="HC504" s="5"/>
      <c r="HD504" s="5"/>
      <c r="HE504" s="5"/>
      <c r="HF504" s="5"/>
      <c r="HG504" s="5"/>
      <c r="HH504" s="5"/>
      <c r="HI504" s="5"/>
      <c r="HJ504" s="5"/>
      <c r="HK504" s="5"/>
      <c r="HL504" s="5"/>
      <c r="HM504" s="5"/>
      <c r="HN504" s="5"/>
      <c r="HO504" s="5"/>
      <c r="HP504" s="5"/>
    </row>
    <row r="506" spans="1:224" ht="12.75" customHeight="1" x14ac:dyDescent="0.25">
      <c r="A506" s="85" t="s">
        <v>209</v>
      </c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46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  <c r="ET506" s="5"/>
      <c r="EU506" s="5"/>
      <c r="EV506" s="5"/>
      <c r="EW506" s="5"/>
      <c r="EX506" s="5"/>
      <c r="EY506" s="5"/>
      <c r="EZ506" s="5"/>
      <c r="FA506" s="5"/>
      <c r="FB506" s="5"/>
      <c r="FC506" s="5"/>
      <c r="FD506" s="5"/>
      <c r="FE506" s="5"/>
      <c r="FF506" s="5"/>
      <c r="FG506" s="5"/>
      <c r="FH506" s="5"/>
      <c r="FI506" s="5"/>
      <c r="FJ506" s="5"/>
      <c r="FK506" s="5"/>
      <c r="FL506" s="5"/>
      <c r="FM506" s="5"/>
      <c r="FN506" s="5"/>
      <c r="FO506" s="5"/>
      <c r="FP506" s="5"/>
      <c r="FQ506" s="5"/>
      <c r="FR506" s="5"/>
      <c r="FS506" s="5"/>
      <c r="FT506" s="5"/>
      <c r="FU506" s="5"/>
      <c r="FV506" s="5"/>
      <c r="FW506" s="5"/>
      <c r="FX506" s="5"/>
      <c r="FY506" s="5"/>
      <c r="FZ506" s="5"/>
      <c r="GA506" s="5"/>
      <c r="GB506" s="5"/>
      <c r="GC506" s="5"/>
      <c r="GD506" s="5"/>
      <c r="GE506" s="5"/>
      <c r="GF506" s="5"/>
      <c r="GG506" s="5"/>
      <c r="GH506" s="5"/>
      <c r="GI506" s="5"/>
      <c r="GJ506" s="5"/>
      <c r="GK506" s="5"/>
      <c r="GL506" s="5"/>
      <c r="GM506" s="5"/>
      <c r="GN506" s="5"/>
      <c r="GO506" s="5"/>
      <c r="GP506" s="5"/>
      <c r="GQ506" s="5"/>
      <c r="GR506" s="5"/>
      <c r="GS506" s="5"/>
      <c r="GT506" s="5"/>
      <c r="GU506" s="5"/>
      <c r="GV506" s="5"/>
      <c r="GW506" s="5"/>
      <c r="GX506" s="5"/>
      <c r="GY506" s="5"/>
      <c r="GZ506" s="5"/>
      <c r="HA506" s="5"/>
      <c r="HB506" s="5"/>
      <c r="HC506" s="5"/>
      <c r="HD506" s="5"/>
      <c r="HE506" s="5"/>
      <c r="HF506" s="5"/>
      <c r="HG506" s="5"/>
      <c r="HH506" s="5"/>
      <c r="HI506" s="5"/>
      <c r="HJ506" s="5"/>
      <c r="HK506" s="5"/>
      <c r="HL506" s="5"/>
      <c r="HM506" s="5"/>
      <c r="HN506" s="5"/>
      <c r="HO506" s="5"/>
      <c r="HP506" s="5"/>
    </row>
  </sheetData>
  <mergeCells count="8">
    <mergeCell ref="H2:K2"/>
    <mergeCell ref="L2:N2"/>
    <mergeCell ref="A506:N506"/>
    <mergeCell ref="A2:A3"/>
    <mergeCell ref="B2:B3"/>
    <mergeCell ref="C2:C3"/>
    <mergeCell ref="D2:F2"/>
    <mergeCell ref="G2:G3"/>
  </mergeCells>
  <pageMargins left="0.27559099999999992" right="0.27559099999999992" top="0.27559099999999992" bottom="0.27559099999999992" header="0" footer="0"/>
  <pageSetup paperSize="9" scale="90" firstPageNumber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7" sqref="B7:L7"/>
    </sheetView>
  </sheetViews>
  <sheetFormatPr defaultRowHeight="15" customHeight="1" x14ac:dyDescent="0.25"/>
  <sheetData>
    <row r="1" spans="1:12" x14ac:dyDescent="0.25">
      <c r="A1" s="65" t="s">
        <v>210</v>
      </c>
      <c r="B1" s="66">
        <v>1.8</v>
      </c>
      <c r="C1" s="66">
        <v>0.3</v>
      </c>
      <c r="D1" s="66">
        <v>10.8</v>
      </c>
      <c r="E1" s="67">
        <v>53</v>
      </c>
      <c r="F1" s="67">
        <v>18</v>
      </c>
      <c r="G1" s="67">
        <v>0</v>
      </c>
      <c r="H1" s="67">
        <v>0</v>
      </c>
      <c r="I1" s="68">
        <v>0.98</v>
      </c>
      <c r="J1" s="68">
        <v>0.09</v>
      </c>
      <c r="K1" s="68">
        <v>0</v>
      </c>
      <c r="L1" s="68">
        <v>0</v>
      </c>
    </row>
    <row r="2" spans="1:12" x14ac:dyDescent="0.25">
      <c r="A2" s="69" t="s">
        <v>211</v>
      </c>
      <c r="B2" s="70">
        <f t="shared" ref="B2:L2" si="0">B1*20/25</f>
        <v>1.44</v>
      </c>
      <c r="C2" s="70">
        <f t="shared" si="0"/>
        <v>0.24</v>
      </c>
      <c r="D2" s="70">
        <f t="shared" si="0"/>
        <v>8.64</v>
      </c>
      <c r="E2" s="70">
        <f t="shared" si="0"/>
        <v>42.4</v>
      </c>
      <c r="F2" s="70">
        <f t="shared" si="0"/>
        <v>14.4</v>
      </c>
      <c r="G2" s="70">
        <f t="shared" si="0"/>
        <v>0</v>
      </c>
      <c r="H2" s="70">
        <f t="shared" si="0"/>
        <v>0</v>
      </c>
      <c r="I2" s="70">
        <f t="shared" si="0"/>
        <v>0.78400000000000003</v>
      </c>
      <c r="J2" s="70">
        <f t="shared" si="0"/>
        <v>7.1999999999999995E-2</v>
      </c>
      <c r="K2" s="70">
        <f t="shared" si="0"/>
        <v>0</v>
      </c>
      <c r="L2" s="70">
        <f t="shared" si="0"/>
        <v>0</v>
      </c>
    </row>
    <row r="3" spans="1:12" x14ac:dyDescent="0.25">
      <c r="A3" s="69" t="s">
        <v>212</v>
      </c>
      <c r="B3" s="70">
        <f>B1*30/25</f>
        <v>2.16</v>
      </c>
      <c r="C3" s="70">
        <f t="shared" ref="C3:L3" si="1">C1*30/25</f>
        <v>0.36</v>
      </c>
      <c r="D3" s="70">
        <f t="shared" si="1"/>
        <v>12.96</v>
      </c>
      <c r="E3" s="70">
        <f t="shared" si="1"/>
        <v>63.6</v>
      </c>
      <c r="F3" s="70">
        <f t="shared" si="1"/>
        <v>21.6</v>
      </c>
      <c r="G3" s="70">
        <f t="shared" si="1"/>
        <v>0</v>
      </c>
      <c r="H3" s="70">
        <f t="shared" si="1"/>
        <v>0</v>
      </c>
      <c r="I3" s="70">
        <f t="shared" si="1"/>
        <v>1.1759999999999999</v>
      </c>
      <c r="J3" s="70">
        <f t="shared" si="1"/>
        <v>0.10799999999999998</v>
      </c>
      <c r="K3" s="70">
        <f t="shared" si="1"/>
        <v>0</v>
      </c>
      <c r="L3" s="70">
        <f t="shared" si="1"/>
        <v>0</v>
      </c>
    </row>
    <row r="4" spans="1:12" x14ac:dyDescent="0.25">
      <c r="A4" s="69" t="s">
        <v>213</v>
      </c>
      <c r="B4" s="70">
        <f>B1*35/25</f>
        <v>2.52</v>
      </c>
      <c r="C4" s="70">
        <f t="shared" ref="C4:L4" si="2">C1*35/25</f>
        <v>0.42</v>
      </c>
      <c r="D4" s="70">
        <f t="shared" si="2"/>
        <v>15.12</v>
      </c>
      <c r="E4" s="70">
        <f t="shared" si="2"/>
        <v>74.2</v>
      </c>
      <c r="F4" s="70">
        <f t="shared" si="2"/>
        <v>25.2</v>
      </c>
      <c r="G4" s="70">
        <f t="shared" si="2"/>
        <v>0</v>
      </c>
      <c r="H4" s="70">
        <f t="shared" si="2"/>
        <v>0</v>
      </c>
      <c r="I4" s="70">
        <f t="shared" si="2"/>
        <v>1.3719999999999999</v>
      </c>
      <c r="J4" s="70">
        <f t="shared" si="2"/>
        <v>0.126</v>
      </c>
      <c r="K4" s="70">
        <f t="shared" si="2"/>
        <v>0</v>
      </c>
      <c r="L4" s="70">
        <f t="shared" si="2"/>
        <v>0</v>
      </c>
    </row>
    <row r="5" spans="1:12" x14ac:dyDescent="0.25">
      <c r="A5" s="71" t="s">
        <v>214</v>
      </c>
      <c r="B5" s="72">
        <v>2</v>
      </c>
      <c r="C5" s="72">
        <v>0.5</v>
      </c>
      <c r="D5" s="72">
        <v>14.3</v>
      </c>
      <c r="E5" s="73">
        <v>70</v>
      </c>
      <c r="F5" s="73">
        <v>10</v>
      </c>
      <c r="G5" s="73">
        <v>0</v>
      </c>
      <c r="H5" s="73">
        <v>0</v>
      </c>
      <c r="I5" s="72">
        <v>0.5</v>
      </c>
      <c r="J5" s="72">
        <v>0.08</v>
      </c>
      <c r="K5" s="72">
        <v>0</v>
      </c>
      <c r="L5" s="74">
        <v>0</v>
      </c>
    </row>
    <row r="6" spans="1:12" x14ac:dyDescent="0.25">
      <c r="A6" s="75" t="s">
        <v>215</v>
      </c>
      <c r="B6" s="76">
        <f>B5*39/25</f>
        <v>3.12</v>
      </c>
      <c r="C6" s="76">
        <f t="shared" ref="C6:L6" si="3">C5*39/25</f>
        <v>0.78</v>
      </c>
      <c r="D6" s="76">
        <f t="shared" si="3"/>
        <v>22.308000000000003</v>
      </c>
      <c r="E6" s="76">
        <f t="shared" si="3"/>
        <v>109.2</v>
      </c>
      <c r="F6" s="76">
        <f t="shared" si="3"/>
        <v>15.6</v>
      </c>
      <c r="G6" s="76">
        <f t="shared" si="3"/>
        <v>0</v>
      </c>
      <c r="H6" s="76">
        <f t="shared" si="3"/>
        <v>0</v>
      </c>
      <c r="I6" s="76">
        <f t="shared" si="3"/>
        <v>0.78</v>
      </c>
      <c r="J6" s="76">
        <f t="shared" si="3"/>
        <v>0.12480000000000001</v>
      </c>
      <c r="K6" s="76">
        <f t="shared" si="3"/>
        <v>0</v>
      </c>
      <c r="L6" s="76">
        <f t="shared" si="3"/>
        <v>0</v>
      </c>
    </row>
    <row r="7" spans="1:12" x14ac:dyDescent="0.25">
      <c r="A7" s="75" t="s">
        <v>199</v>
      </c>
      <c r="B7" s="76">
        <f>B6+B1</f>
        <v>4.92</v>
      </c>
      <c r="C7" s="76">
        <f t="shared" ref="C7:L7" si="4">C6+C1</f>
        <v>1.08</v>
      </c>
      <c r="D7" s="76">
        <f t="shared" si="4"/>
        <v>33.108000000000004</v>
      </c>
      <c r="E7" s="76">
        <f t="shared" si="4"/>
        <v>162.19999999999999</v>
      </c>
      <c r="F7" s="76">
        <f t="shared" si="4"/>
        <v>33.6</v>
      </c>
      <c r="G7" s="76">
        <f t="shared" si="4"/>
        <v>0</v>
      </c>
      <c r="H7" s="76">
        <f t="shared" si="4"/>
        <v>0</v>
      </c>
      <c r="I7" s="76">
        <f t="shared" si="4"/>
        <v>1.76</v>
      </c>
      <c r="J7" s="76">
        <f t="shared" si="4"/>
        <v>0.21479999999999999</v>
      </c>
      <c r="K7" s="76">
        <f t="shared" si="4"/>
        <v>0</v>
      </c>
      <c r="L7" s="76">
        <f t="shared" si="4"/>
        <v>0</v>
      </c>
    </row>
    <row r="8" spans="1:12" x14ac:dyDescent="0.25">
      <c r="A8" s="75" t="s">
        <v>57</v>
      </c>
      <c r="B8" s="76">
        <f t="shared" ref="B8:L8" si="5">B5*23/25</f>
        <v>1.84</v>
      </c>
      <c r="C8" s="76">
        <f t="shared" si="5"/>
        <v>0.46</v>
      </c>
      <c r="D8" s="76">
        <f t="shared" si="5"/>
        <v>13.156000000000001</v>
      </c>
      <c r="E8" s="76">
        <f t="shared" si="5"/>
        <v>64.400000000000006</v>
      </c>
      <c r="F8" s="76">
        <f t="shared" si="5"/>
        <v>9.1999999999999993</v>
      </c>
      <c r="G8" s="76">
        <f t="shared" si="5"/>
        <v>0</v>
      </c>
      <c r="H8" s="76">
        <f t="shared" si="5"/>
        <v>0</v>
      </c>
      <c r="I8" s="76">
        <f t="shared" si="5"/>
        <v>0.46</v>
      </c>
      <c r="J8" s="76">
        <f t="shared" si="5"/>
        <v>7.3599999999999999E-2</v>
      </c>
      <c r="K8" s="76">
        <f t="shared" si="5"/>
        <v>0</v>
      </c>
      <c r="L8" s="76">
        <f t="shared" si="5"/>
        <v>0</v>
      </c>
    </row>
    <row r="9" spans="1:12" x14ac:dyDescent="0.25">
      <c r="A9" s="75" t="s">
        <v>139</v>
      </c>
      <c r="B9" s="76">
        <f t="shared" ref="B9:L9" si="6">B5*30/25</f>
        <v>2.4</v>
      </c>
      <c r="C9" s="76">
        <f t="shared" si="6"/>
        <v>0.6</v>
      </c>
      <c r="D9" s="76">
        <f t="shared" si="6"/>
        <v>17.16</v>
      </c>
      <c r="E9" s="76">
        <f t="shared" si="6"/>
        <v>84</v>
      </c>
      <c r="F9" s="76">
        <f t="shared" si="6"/>
        <v>12</v>
      </c>
      <c r="G9" s="76">
        <f t="shared" si="6"/>
        <v>0</v>
      </c>
      <c r="H9" s="76">
        <f t="shared" si="6"/>
        <v>0</v>
      </c>
      <c r="I9" s="76">
        <f t="shared" si="6"/>
        <v>0.6</v>
      </c>
      <c r="J9" s="76">
        <f t="shared" si="6"/>
        <v>9.6000000000000002E-2</v>
      </c>
      <c r="K9" s="76">
        <f t="shared" si="6"/>
        <v>0</v>
      </c>
      <c r="L9" s="76">
        <f t="shared" si="6"/>
        <v>0</v>
      </c>
    </row>
    <row r="10" spans="1:12" x14ac:dyDescent="0.25">
      <c r="A10" t="s">
        <v>216</v>
      </c>
      <c r="B10">
        <f t="shared" ref="B10:L10" si="7">B5*35/25</f>
        <v>2.8</v>
      </c>
      <c r="C10">
        <f t="shared" si="7"/>
        <v>0.7</v>
      </c>
      <c r="D10">
        <f t="shared" si="7"/>
        <v>20.02</v>
      </c>
      <c r="E10">
        <f t="shared" si="7"/>
        <v>98</v>
      </c>
      <c r="F10">
        <f t="shared" si="7"/>
        <v>14</v>
      </c>
      <c r="G10">
        <f t="shared" si="7"/>
        <v>0</v>
      </c>
      <c r="H10">
        <f t="shared" si="7"/>
        <v>0</v>
      </c>
      <c r="I10">
        <f t="shared" si="7"/>
        <v>0.7</v>
      </c>
      <c r="J10">
        <f t="shared" si="7"/>
        <v>0.11200000000000002</v>
      </c>
      <c r="K10">
        <f t="shared" si="7"/>
        <v>0</v>
      </c>
      <c r="L10">
        <f t="shared" si="7"/>
        <v>0</v>
      </c>
    </row>
    <row r="11" spans="1:12" x14ac:dyDescent="0.25">
      <c r="A11">
        <v>40</v>
      </c>
      <c r="B11">
        <f t="shared" ref="B11:L11" si="8">B5*40/25</f>
        <v>3.2</v>
      </c>
      <c r="C11">
        <f t="shared" si="8"/>
        <v>0.8</v>
      </c>
      <c r="D11">
        <f t="shared" si="8"/>
        <v>22.88</v>
      </c>
      <c r="E11">
        <f t="shared" si="8"/>
        <v>112</v>
      </c>
      <c r="F11">
        <f t="shared" si="8"/>
        <v>16</v>
      </c>
      <c r="G11">
        <f t="shared" si="8"/>
        <v>0</v>
      </c>
      <c r="H11">
        <f t="shared" si="8"/>
        <v>0</v>
      </c>
      <c r="I11">
        <f t="shared" si="8"/>
        <v>0.8</v>
      </c>
      <c r="J11">
        <f t="shared" si="8"/>
        <v>0.128</v>
      </c>
      <c r="K11">
        <f t="shared" si="8"/>
        <v>0</v>
      </c>
      <c r="L11">
        <f t="shared" si="8"/>
        <v>0</v>
      </c>
    </row>
    <row r="12" spans="1:12" x14ac:dyDescent="0.25">
      <c r="A12" s="75" t="s">
        <v>217</v>
      </c>
      <c r="B12">
        <f>B5*2</f>
        <v>4</v>
      </c>
      <c r="C12">
        <f t="shared" ref="C12:L12" si="9">C5*2</f>
        <v>1</v>
      </c>
      <c r="D12">
        <f t="shared" si="9"/>
        <v>28.6</v>
      </c>
      <c r="E12">
        <f t="shared" si="9"/>
        <v>140</v>
      </c>
      <c r="F12">
        <f t="shared" si="9"/>
        <v>20</v>
      </c>
      <c r="G12">
        <f t="shared" si="9"/>
        <v>0</v>
      </c>
      <c r="H12">
        <f t="shared" si="9"/>
        <v>0</v>
      </c>
      <c r="I12">
        <f t="shared" si="9"/>
        <v>1</v>
      </c>
      <c r="J12">
        <f t="shared" si="9"/>
        <v>0.16</v>
      </c>
      <c r="K12">
        <f t="shared" si="9"/>
        <v>0</v>
      </c>
      <c r="L12">
        <f t="shared" si="9"/>
        <v>0</v>
      </c>
    </row>
    <row r="13" spans="1:12" x14ac:dyDescent="0.25">
      <c r="A13" t="s">
        <v>179</v>
      </c>
      <c r="B13" s="77">
        <f t="shared" ref="B13:L13" si="10">B1+B10</f>
        <v>4.5999999999999996</v>
      </c>
      <c r="C13" s="77">
        <f t="shared" si="10"/>
        <v>1</v>
      </c>
      <c r="D13" s="77">
        <f t="shared" si="10"/>
        <v>30.82</v>
      </c>
      <c r="E13" s="77">
        <f t="shared" si="10"/>
        <v>151</v>
      </c>
      <c r="F13" s="77">
        <f t="shared" si="10"/>
        <v>32</v>
      </c>
      <c r="G13" s="77">
        <f t="shared" si="10"/>
        <v>0</v>
      </c>
      <c r="H13" s="77">
        <f t="shared" si="10"/>
        <v>0</v>
      </c>
      <c r="I13" s="77">
        <f t="shared" si="10"/>
        <v>1.68</v>
      </c>
      <c r="J13" s="77">
        <f t="shared" si="10"/>
        <v>0.20200000000000001</v>
      </c>
      <c r="K13" s="77">
        <f t="shared" si="10"/>
        <v>0</v>
      </c>
      <c r="L13" s="77">
        <f t="shared" si="10"/>
        <v>0</v>
      </c>
    </row>
    <row r="14" spans="1:12" x14ac:dyDescent="0.25">
      <c r="A14" t="s">
        <v>218</v>
      </c>
      <c r="B14" s="77">
        <f t="shared" ref="B14:L14" si="11">B11+B1</f>
        <v>5</v>
      </c>
      <c r="C14" s="77">
        <f t="shared" si="11"/>
        <v>1.1000000000000001</v>
      </c>
      <c r="D14" s="77">
        <f t="shared" si="11"/>
        <v>33.68</v>
      </c>
      <c r="E14" s="77">
        <f t="shared" si="11"/>
        <v>165</v>
      </c>
      <c r="F14" s="77">
        <f t="shared" si="11"/>
        <v>34</v>
      </c>
      <c r="G14" s="77">
        <f t="shared" si="11"/>
        <v>0</v>
      </c>
      <c r="H14" s="77">
        <f t="shared" si="11"/>
        <v>0</v>
      </c>
      <c r="I14" s="77">
        <f t="shared" si="11"/>
        <v>1.78</v>
      </c>
      <c r="J14" s="77">
        <f t="shared" si="11"/>
        <v>0.218</v>
      </c>
      <c r="K14" s="77">
        <f t="shared" si="11"/>
        <v>0</v>
      </c>
      <c r="L14" s="77">
        <f t="shared" si="11"/>
        <v>0</v>
      </c>
    </row>
    <row r="15" spans="1:12" x14ac:dyDescent="0.25">
      <c r="A15" t="s">
        <v>144</v>
      </c>
      <c r="B15" s="77">
        <f t="shared" ref="B15:L15" si="12">B1+B9</f>
        <v>4.2</v>
      </c>
      <c r="C15" s="77">
        <f t="shared" si="12"/>
        <v>0.89999999999999991</v>
      </c>
      <c r="D15" s="77">
        <f t="shared" si="12"/>
        <v>27.96</v>
      </c>
      <c r="E15" s="77">
        <f t="shared" si="12"/>
        <v>137</v>
      </c>
      <c r="F15" s="77">
        <f t="shared" si="12"/>
        <v>30</v>
      </c>
      <c r="G15" s="77">
        <f t="shared" si="12"/>
        <v>0</v>
      </c>
      <c r="H15" s="77">
        <f t="shared" si="12"/>
        <v>0</v>
      </c>
      <c r="I15" s="77">
        <f t="shared" si="12"/>
        <v>1.58</v>
      </c>
      <c r="J15" s="77">
        <f t="shared" si="12"/>
        <v>0.186</v>
      </c>
      <c r="K15" s="77">
        <f t="shared" si="12"/>
        <v>0</v>
      </c>
      <c r="L15" s="77">
        <f t="shared" si="12"/>
        <v>0</v>
      </c>
    </row>
    <row r="16" spans="1:12" x14ac:dyDescent="0.25">
      <c r="A16" t="s">
        <v>219</v>
      </c>
      <c r="B16" s="77">
        <f t="shared" ref="B16:L16" si="13">B1+B8</f>
        <v>3.64</v>
      </c>
      <c r="C16" s="77">
        <f t="shared" si="13"/>
        <v>0.76</v>
      </c>
      <c r="D16" s="77">
        <f t="shared" si="13"/>
        <v>23.956000000000003</v>
      </c>
      <c r="E16" s="77">
        <f t="shared" si="13"/>
        <v>117.4</v>
      </c>
      <c r="F16" s="77">
        <f t="shared" si="13"/>
        <v>27.2</v>
      </c>
      <c r="G16" s="77">
        <f t="shared" si="13"/>
        <v>0</v>
      </c>
      <c r="H16" s="77">
        <f t="shared" si="13"/>
        <v>0</v>
      </c>
      <c r="I16" s="77">
        <f t="shared" si="13"/>
        <v>1.44</v>
      </c>
      <c r="J16" s="77">
        <f t="shared" si="13"/>
        <v>0.1636</v>
      </c>
      <c r="K16" s="77">
        <f t="shared" si="13"/>
        <v>0</v>
      </c>
      <c r="L16" s="77">
        <f t="shared" si="13"/>
        <v>0</v>
      </c>
    </row>
    <row r="17" spans="1:12" s="78" customFormat="1" x14ac:dyDescent="0.25"/>
    <row r="18" spans="1:12" x14ac:dyDescent="0.25">
      <c r="A18" s="71" t="s">
        <v>220</v>
      </c>
      <c r="B18" s="72">
        <v>1.4</v>
      </c>
      <c r="C18" s="72">
        <v>0.5</v>
      </c>
      <c r="D18" s="72">
        <v>10</v>
      </c>
      <c r="E18" s="73">
        <v>48</v>
      </c>
      <c r="F18" s="73">
        <v>0</v>
      </c>
      <c r="G18" s="73">
        <v>0</v>
      </c>
      <c r="H18" s="73">
        <v>0</v>
      </c>
      <c r="I18" s="72">
        <v>0</v>
      </c>
      <c r="J18" s="72">
        <v>0</v>
      </c>
      <c r="K18" s="72">
        <v>0</v>
      </c>
      <c r="L18" s="74">
        <v>0</v>
      </c>
    </row>
    <row r="19" spans="1:12" x14ac:dyDescent="0.25">
      <c r="A19" s="75" t="s">
        <v>83</v>
      </c>
      <c r="B19" s="76">
        <f>B18*25/20</f>
        <v>1.75</v>
      </c>
      <c r="C19" s="76">
        <f t="shared" ref="C19:L19" si="14">C18*25/20</f>
        <v>0.625</v>
      </c>
      <c r="D19" s="76">
        <f t="shared" si="14"/>
        <v>12.5</v>
      </c>
      <c r="E19" s="76">
        <f t="shared" si="14"/>
        <v>60</v>
      </c>
      <c r="F19" s="76">
        <f t="shared" si="14"/>
        <v>0</v>
      </c>
      <c r="G19" s="76">
        <f t="shared" si="14"/>
        <v>0</v>
      </c>
      <c r="H19" s="76">
        <f t="shared" si="14"/>
        <v>0</v>
      </c>
      <c r="I19" s="76">
        <f t="shared" si="14"/>
        <v>0</v>
      </c>
      <c r="J19" s="76">
        <f t="shared" si="14"/>
        <v>0</v>
      </c>
      <c r="K19" s="76">
        <f t="shared" si="14"/>
        <v>0</v>
      </c>
      <c r="L19" s="76">
        <f t="shared" si="14"/>
        <v>0</v>
      </c>
    </row>
    <row r="20" spans="1:12" x14ac:dyDescent="0.25">
      <c r="A20" s="75" t="s">
        <v>139</v>
      </c>
      <c r="B20" s="76">
        <f t="shared" ref="B20:L20" si="15">B18*30/20</f>
        <v>2.1</v>
      </c>
      <c r="C20" s="76">
        <f t="shared" si="15"/>
        <v>0.75</v>
      </c>
      <c r="D20" s="76">
        <f t="shared" si="15"/>
        <v>15</v>
      </c>
      <c r="E20" s="76">
        <f t="shared" si="15"/>
        <v>72</v>
      </c>
      <c r="F20" s="76">
        <f t="shared" si="15"/>
        <v>0</v>
      </c>
      <c r="G20" s="76">
        <f t="shared" si="15"/>
        <v>0</v>
      </c>
      <c r="H20" s="76">
        <f t="shared" si="15"/>
        <v>0</v>
      </c>
      <c r="I20" s="76">
        <f t="shared" si="15"/>
        <v>0</v>
      </c>
      <c r="J20" s="76">
        <f t="shared" si="15"/>
        <v>0</v>
      </c>
      <c r="K20" s="76">
        <f t="shared" si="15"/>
        <v>0</v>
      </c>
      <c r="L20" s="76">
        <f t="shared" si="15"/>
        <v>0</v>
      </c>
    </row>
    <row r="21" spans="1:12" x14ac:dyDescent="0.25">
      <c r="A21">
        <v>35</v>
      </c>
      <c r="B21">
        <f t="shared" ref="B21:L21" si="16">B18*35/20</f>
        <v>2.4500000000000002</v>
      </c>
      <c r="C21">
        <f t="shared" si="16"/>
        <v>0.875</v>
      </c>
      <c r="D21">
        <f t="shared" si="16"/>
        <v>17.5</v>
      </c>
      <c r="E21">
        <f t="shared" si="16"/>
        <v>84</v>
      </c>
      <c r="F21">
        <f t="shared" si="16"/>
        <v>0</v>
      </c>
      <c r="G21">
        <f t="shared" si="16"/>
        <v>0</v>
      </c>
      <c r="H21">
        <f t="shared" si="16"/>
        <v>0</v>
      </c>
      <c r="I21">
        <f t="shared" si="16"/>
        <v>0</v>
      </c>
      <c r="J21">
        <f t="shared" si="16"/>
        <v>0</v>
      </c>
      <c r="K21">
        <f t="shared" si="16"/>
        <v>0</v>
      </c>
      <c r="L21">
        <f t="shared" si="16"/>
        <v>0</v>
      </c>
    </row>
    <row r="22" spans="1:12" x14ac:dyDescent="0.25">
      <c r="A22">
        <v>40</v>
      </c>
      <c r="B22">
        <f t="shared" ref="B22:L22" si="17">B18*2</f>
        <v>2.8</v>
      </c>
      <c r="C22">
        <f t="shared" si="17"/>
        <v>1</v>
      </c>
      <c r="D22">
        <f t="shared" si="17"/>
        <v>20</v>
      </c>
      <c r="E22">
        <f t="shared" si="17"/>
        <v>96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</row>
    <row r="23" spans="1:12" x14ac:dyDescent="0.25">
      <c r="A23">
        <v>45</v>
      </c>
      <c r="B23">
        <f>B18*45/20</f>
        <v>3.1499999999999995</v>
      </c>
      <c r="C23">
        <f t="shared" ref="C23:L23" si="18">C18*45/20</f>
        <v>1.125</v>
      </c>
      <c r="D23">
        <f t="shared" si="18"/>
        <v>22.5</v>
      </c>
      <c r="E23">
        <f t="shared" si="18"/>
        <v>108</v>
      </c>
      <c r="F23">
        <f t="shared" si="18"/>
        <v>0</v>
      </c>
      <c r="G23">
        <f t="shared" si="18"/>
        <v>0</v>
      </c>
      <c r="H23">
        <f t="shared" si="18"/>
        <v>0</v>
      </c>
      <c r="I23">
        <f t="shared" si="18"/>
        <v>0</v>
      </c>
      <c r="J23">
        <f t="shared" si="18"/>
        <v>0</v>
      </c>
      <c r="K23">
        <f t="shared" si="18"/>
        <v>0</v>
      </c>
      <c r="L23">
        <f t="shared" si="18"/>
        <v>0</v>
      </c>
    </row>
    <row r="24" spans="1:12" x14ac:dyDescent="0.25">
      <c r="A24">
        <v>50</v>
      </c>
      <c r="B24">
        <f>B18*50/20</f>
        <v>3.5</v>
      </c>
      <c r="C24">
        <f t="shared" ref="C24:L24" si="19">C18*50/20</f>
        <v>1.25</v>
      </c>
      <c r="D24">
        <f t="shared" si="19"/>
        <v>25</v>
      </c>
      <c r="E24">
        <f t="shared" si="19"/>
        <v>120</v>
      </c>
      <c r="F24">
        <f t="shared" si="19"/>
        <v>0</v>
      </c>
      <c r="G24">
        <f t="shared" si="19"/>
        <v>0</v>
      </c>
      <c r="H24">
        <f t="shared" si="19"/>
        <v>0</v>
      </c>
      <c r="I24">
        <f t="shared" si="19"/>
        <v>0</v>
      </c>
      <c r="J24">
        <f t="shared" si="19"/>
        <v>0</v>
      </c>
      <c r="K24">
        <f t="shared" si="19"/>
        <v>0</v>
      </c>
      <c r="L24">
        <f t="shared" si="19"/>
        <v>0</v>
      </c>
    </row>
    <row r="25" spans="1:12" x14ac:dyDescent="0.25">
      <c r="A25" t="s">
        <v>144</v>
      </c>
      <c r="B25" s="77">
        <f t="shared" ref="B25:L25" si="20">B1+B20</f>
        <v>3.9000000000000004</v>
      </c>
      <c r="C25" s="77">
        <f t="shared" si="20"/>
        <v>1.05</v>
      </c>
      <c r="D25" s="77">
        <f t="shared" si="20"/>
        <v>25.8</v>
      </c>
      <c r="E25" s="77">
        <f t="shared" si="20"/>
        <v>125</v>
      </c>
      <c r="F25" s="77">
        <f t="shared" si="20"/>
        <v>18</v>
      </c>
      <c r="G25" s="77">
        <f t="shared" si="20"/>
        <v>0</v>
      </c>
      <c r="H25" s="77">
        <f t="shared" si="20"/>
        <v>0</v>
      </c>
      <c r="I25" s="77">
        <f t="shared" si="20"/>
        <v>0.98</v>
      </c>
      <c r="J25" s="77">
        <f t="shared" si="20"/>
        <v>0.09</v>
      </c>
      <c r="K25" s="77">
        <f t="shared" si="20"/>
        <v>0</v>
      </c>
      <c r="L25" s="77">
        <f t="shared" si="20"/>
        <v>0</v>
      </c>
    </row>
    <row r="26" spans="1:12" x14ac:dyDescent="0.25">
      <c r="A26" t="s">
        <v>179</v>
      </c>
      <c r="B26" s="77">
        <f t="shared" ref="B26:L26" si="21">B1+B21</f>
        <v>4.25</v>
      </c>
      <c r="C26" s="77">
        <f t="shared" si="21"/>
        <v>1.175</v>
      </c>
      <c r="D26" s="77">
        <f t="shared" si="21"/>
        <v>28.3</v>
      </c>
      <c r="E26" s="77">
        <f t="shared" si="21"/>
        <v>137</v>
      </c>
      <c r="F26" s="77">
        <f t="shared" si="21"/>
        <v>18</v>
      </c>
      <c r="G26" s="77">
        <f t="shared" si="21"/>
        <v>0</v>
      </c>
      <c r="H26" s="77">
        <f t="shared" si="21"/>
        <v>0</v>
      </c>
      <c r="I26" s="77">
        <f t="shared" si="21"/>
        <v>0.98</v>
      </c>
      <c r="J26" s="77">
        <f t="shared" si="21"/>
        <v>0.09</v>
      </c>
      <c r="K26" s="77">
        <f t="shared" si="21"/>
        <v>0</v>
      </c>
      <c r="L26" s="77">
        <f t="shared" si="21"/>
        <v>0</v>
      </c>
    </row>
    <row r="27" spans="1:12" x14ac:dyDescent="0.25">
      <c r="A27" t="s">
        <v>218</v>
      </c>
      <c r="B27" s="77">
        <f t="shared" ref="B27:L27" si="22">B1+B22</f>
        <v>4.5999999999999996</v>
      </c>
      <c r="C27" s="77">
        <f t="shared" si="22"/>
        <v>1.3</v>
      </c>
      <c r="D27" s="77">
        <f t="shared" si="22"/>
        <v>30.8</v>
      </c>
      <c r="E27" s="77">
        <f t="shared" si="22"/>
        <v>149</v>
      </c>
      <c r="F27" s="77">
        <f t="shared" si="22"/>
        <v>18</v>
      </c>
      <c r="G27" s="77">
        <f t="shared" si="22"/>
        <v>0</v>
      </c>
      <c r="H27" s="77">
        <f t="shared" si="22"/>
        <v>0</v>
      </c>
      <c r="I27" s="77">
        <f t="shared" si="22"/>
        <v>0.98</v>
      </c>
      <c r="J27" s="77">
        <f t="shared" si="22"/>
        <v>0.09</v>
      </c>
      <c r="K27" s="77">
        <f t="shared" si="22"/>
        <v>0</v>
      </c>
      <c r="L27" s="77">
        <f t="shared" si="22"/>
        <v>0</v>
      </c>
    </row>
    <row r="28" spans="1:12" x14ac:dyDescent="0.25">
      <c r="A28" t="s">
        <v>221</v>
      </c>
      <c r="B28" s="77">
        <f t="shared" ref="B28:L28" si="23">B18+B1</f>
        <v>3.2</v>
      </c>
      <c r="C28" s="77">
        <f t="shared" si="23"/>
        <v>0.8</v>
      </c>
      <c r="D28" s="77">
        <f t="shared" si="23"/>
        <v>20.8</v>
      </c>
      <c r="E28" s="77">
        <f t="shared" si="23"/>
        <v>101</v>
      </c>
      <c r="F28" s="77">
        <f t="shared" si="23"/>
        <v>18</v>
      </c>
      <c r="G28" s="77">
        <f t="shared" si="23"/>
        <v>0</v>
      </c>
      <c r="H28" s="77">
        <f t="shared" si="23"/>
        <v>0</v>
      </c>
      <c r="I28" s="77">
        <f t="shared" si="23"/>
        <v>0.98</v>
      </c>
      <c r="J28" s="77">
        <f t="shared" si="23"/>
        <v>0.09</v>
      </c>
      <c r="K28" s="77">
        <f t="shared" si="23"/>
        <v>0</v>
      </c>
      <c r="L28" s="77">
        <f t="shared" si="23"/>
        <v>0</v>
      </c>
    </row>
    <row r="29" spans="1:12" x14ac:dyDescent="0.25">
      <c r="A29" t="s">
        <v>222</v>
      </c>
      <c r="B29" s="77">
        <f t="shared" ref="B29:L29" si="24">B18+B2</f>
        <v>2.84</v>
      </c>
      <c r="C29" s="77">
        <f t="shared" si="24"/>
        <v>0.74</v>
      </c>
      <c r="D29" s="77">
        <f t="shared" si="24"/>
        <v>18.64</v>
      </c>
      <c r="E29" s="77">
        <f t="shared" si="24"/>
        <v>90.4</v>
      </c>
      <c r="F29" s="77">
        <f t="shared" si="24"/>
        <v>14.4</v>
      </c>
      <c r="G29" s="77">
        <f t="shared" si="24"/>
        <v>0</v>
      </c>
      <c r="H29" s="77">
        <f t="shared" si="24"/>
        <v>0</v>
      </c>
      <c r="I29" s="77">
        <f t="shared" si="24"/>
        <v>0.78400000000000003</v>
      </c>
      <c r="J29" s="77">
        <f t="shared" si="24"/>
        <v>7.1999999999999995E-2</v>
      </c>
      <c r="K29" s="77">
        <f t="shared" si="24"/>
        <v>0</v>
      </c>
      <c r="L29" s="77">
        <f t="shared" si="24"/>
        <v>0</v>
      </c>
    </row>
    <row r="30" spans="1:12" x14ac:dyDescent="0.25">
      <c r="A30" t="s">
        <v>223</v>
      </c>
      <c r="B30">
        <f>B5*29/25</f>
        <v>2.3199999999999998</v>
      </c>
      <c r="C30">
        <f t="shared" ref="C30:L30" si="25">C5*29/25</f>
        <v>0.57999999999999996</v>
      </c>
      <c r="D30">
        <f t="shared" si="25"/>
        <v>16.588000000000001</v>
      </c>
      <c r="E30">
        <f t="shared" si="25"/>
        <v>81.2</v>
      </c>
      <c r="F30">
        <f t="shared" si="25"/>
        <v>11.6</v>
      </c>
      <c r="G30">
        <f t="shared" si="25"/>
        <v>0</v>
      </c>
      <c r="H30">
        <f t="shared" si="25"/>
        <v>0</v>
      </c>
      <c r="I30">
        <f t="shared" si="25"/>
        <v>0.57999999999999996</v>
      </c>
      <c r="J30">
        <f t="shared" si="25"/>
        <v>9.2799999999999994E-2</v>
      </c>
      <c r="K30">
        <f t="shared" si="25"/>
        <v>0</v>
      </c>
      <c r="L30">
        <f t="shared" si="25"/>
        <v>0</v>
      </c>
    </row>
    <row r="31" spans="1:12" x14ac:dyDescent="0.25">
      <c r="A31" t="s">
        <v>224</v>
      </c>
    </row>
    <row r="32" spans="1:12" x14ac:dyDescent="0.25">
      <c r="A32" t="s">
        <v>225</v>
      </c>
      <c r="B32" s="77">
        <f>B1+B12</f>
        <v>5.8</v>
      </c>
      <c r="C32" s="77">
        <f t="shared" ref="C32:L32" si="26">C1+C12</f>
        <v>1.3</v>
      </c>
      <c r="D32" s="77">
        <f t="shared" si="26"/>
        <v>39.400000000000006</v>
      </c>
      <c r="E32" s="77">
        <f t="shared" si="26"/>
        <v>193</v>
      </c>
      <c r="F32" s="77">
        <f t="shared" si="26"/>
        <v>38</v>
      </c>
      <c r="G32" s="77">
        <f t="shared" si="26"/>
        <v>0</v>
      </c>
      <c r="H32" s="77">
        <f t="shared" si="26"/>
        <v>0</v>
      </c>
      <c r="I32" s="77">
        <f t="shared" si="26"/>
        <v>1.98</v>
      </c>
      <c r="J32" s="77">
        <f t="shared" si="26"/>
        <v>0.25</v>
      </c>
      <c r="K32" s="77">
        <f t="shared" si="26"/>
        <v>0</v>
      </c>
      <c r="L32" s="77">
        <f t="shared" si="26"/>
        <v>0</v>
      </c>
    </row>
    <row r="33" spans="1:13" x14ac:dyDescent="0.25">
      <c r="A33" t="s">
        <v>226</v>
      </c>
      <c r="B33" s="77">
        <f>B3+B11</f>
        <v>5.36</v>
      </c>
      <c r="C33" s="77">
        <f t="shared" ref="C33:L33" si="27">C3+C11</f>
        <v>1.1600000000000001</v>
      </c>
      <c r="D33" s="77">
        <f t="shared" si="27"/>
        <v>35.840000000000003</v>
      </c>
      <c r="E33" s="77">
        <f t="shared" si="27"/>
        <v>175.6</v>
      </c>
      <c r="F33" s="77">
        <f t="shared" si="27"/>
        <v>37.6</v>
      </c>
      <c r="G33" s="77">
        <f t="shared" si="27"/>
        <v>0</v>
      </c>
      <c r="H33" s="77">
        <f t="shared" si="27"/>
        <v>0</v>
      </c>
      <c r="I33" s="77">
        <f t="shared" si="27"/>
        <v>1.976</v>
      </c>
      <c r="J33" s="77">
        <f t="shared" si="27"/>
        <v>0.23599999999999999</v>
      </c>
      <c r="K33" s="77">
        <f t="shared" si="27"/>
        <v>0</v>
      </c>
      <c r="L33" s="77">
        <f t="shared" si="27"/>
        <v>0</v>
      </c>
    </row>
    <row r="34" spans="1:13" x14ac:dyDescent="0.25">
      <c r="A34" t="s">
        <v>227</v>
      </c>
      <c r="B34" s="77">
        <f>B4+B24</f>
        <v>6.02</v>
      </c>
      <c r="C34" s="77">
        <f t="shared" ref="C34:L34" si="28">C4+C24</f>
        <v>1.67</v>
      </c>
      <c r="D34" s="77">
        <f t="shared" si="28"/>
        <v>40.119999999999997</v>
      </c>
      <c r="E34" s="77">
        <f t="shared" si="28"/>
        <v>194.2</v>
      </c>
      <c r="F34" s="77">
        <f t="shared" si="28"/>
        <v>25.2</v>
      </c>
      <c r="G34" s="77">
        <f t="shared" si="28"/>
        <v>0</v>
      </c>
      <c r="H34" s="77">
        <f t="shared" si="28"/>
        <v>0</v>
      </c>
      <c r="I34" s="77">
        <f t="shared" si="28"/>
        <v>1.3719999999999999</v>
      </c>
      <c r="J34" s="77">
        <f t="shared" si="28"/>
        <v>0.126</v>
      </c>
      <c r="K34" s="77">
        <f t="shared" si="28"/>
        <v>0</v>
      </c>
      <c r="L34" s="77">
        <f t="shared" si="28"/>
        <v>0</v>
      </c>
    </row>
    <row r="35" spans="1:13" x14ac:dyDescent="0.25">
      <c r="A35" t="s">
        <v>228</v>
      </c>
      <c r="B35" s="77">
        <f>B1+B18</f>
        <v>3.2</v>
      </c>
      <c r="C35" s="77">
        <f t="shared" ref="C35:L35" si="29">C1+C18</f>
        <v>0.8</v>
      </c>
      <c r="D35" s="77">
        <f t="shared" si="29"/>
        <v>20.8</v>
      </c>
      <c r="E35" s="77">
        <f t="shared" si="29"/>
        <v>101</v>
      </c>
      <c r="F35" s="77">
        <f t="shared" si="29"/>
        <v>18</v>
      </c>
      <c r="G35" s="77">
        <f t="shared" si="29"/>
        <v>0</v>
      </c>
      <c r="H35" s="77">
        <f t="shared" si="29"/>
        <v>0</v>
      </c>
      <c r="I35" s="77">
        <f t="shared" si="29"/>
        <v>0.98</v>
      </c>
      <c r="J35" s="77">
        <f t="shared" si="29"/>
        <v>0.09</v>
      </c>
      <c r="K35" s="77">
        <f t="shared" si="29"/>
        <v>0</v>
      </c>
      <c r="L35" s="77">
        <f t="shared" si="29"/>
        <v>0</v>
      </c>
    </row>
    <row r="36" spans="1:13" x14ac:dyDescent="0.25">
      <c r="A36" t="s">
        <v>229</v>
      </c>
      <c r="B36" s="77">
        <f>B1+B19</f>
        <v>3.55</v>
      </c>
      <c r="C36" s="77">
        <f t="shared" ref="C36:L36" si="30">C1+C19</f>
        <v>0.92500000000000004</v>
      </c>
      <c r="D36" s="77">
        <f t="shared" si="30"/>
        <v>23.3</v>
      </c>
      <c r="E36" s="77">
        <f t="shared" si="30"/>
        <v>113</v>
      </c>
      <c r="F36" s="77">
        <f t="shared" si="30"/>
        <v>18</v>
      </c>
      <c r="G36" s="77">
        <f t="shared" si="30"/>
        <v>0</v>
      </c>
      <c r="H36" s="77">
        <f t="shared" si="30"/>
        <v>0</v>
      </c>
      <c r="I36" s="77">
        <f t="shared" si="30"/>
        <v>0.98</v>
      </c>
      <c r="J36" s="77">
        <f t="shared" si="30"/>
        <v>0.09</v>
      </c>
      <c r="K36" s="77">
        <f t="shared" si="30"/>
        <v>0</v>
      </c>
      <c r="L36" s="77">
        <f t="shared" si="30"/>
        <v>0</v>
      </c>
    </row>
    <row r="37" spans="1:13" x14ac:dyDescent="0.25">
      <c r="A37" t="s">
        <v>230</v>
      </c>
      <c r="B37" s="77">
        <f>B1+B20</f>
        <v>3.9000000000000004</v>
      </c>
      <c r="C37" s="77">
        <f t="shared" ref="C37:M37" si="31">C1+C20</f>
        <v>1.05</v>
      </c>
      <c r="D37" s="77">
        <f t="shared" si="31"/>
        <v>25.8</v>
      </c>
      <c r="E37" s="77">
        <f t="shared" si="31"/>
        <v>125</v>
      </c>
      <c r="F37" s="77">
        <f t="shared" si="31"/>
        <v>18</v>
      </c>
      <c r="G37" s="77">
        <f t="shared" si="31"/>
        <v>0</v>
      </c>
      <c r="H37" s="77">
        <f t="shared" si="31"/>
        <v>0</v>
      </c>
      <c r="I37" s="77">
        <f t="shared" si="31"/>
        <v>0.98</v>
      </c>
      <c r="J37" s="77">
        <f t="shared" si="31"/>
        <v>0.09</v>
      </c>
      <c r="K37" s="77">
        <f t="shared" si="31"/>
        <v>0</v>
      </c>
      <c r="L37" s="77">
        <f t="shared" si="31"/>
        <v>0</v>
      </c>
      <c r="M37" s="77">
        <f t="shared" si="31"/>
        <v>0</v>
      </c>
    </row>
    <row r="38" spans="1:13" x14ac:dyDescent="0.25">
      <c r="A38" t="s">
        <v>231</v>
      </c>
      <c r="B38" s="77">
        <f>B1+B22</f>
        <v>4.5999999999999996</v>
      </c>
      <c r="C38" s="77">
        <f t="shared" ref="C38:L38" si="32">C1+C22</f>
        <v>1.3</v>
      </c>
      <c r="D38" s="77">
        <f t="shared" si="32"/>
        <v>30.8</v>
      </c>
      <c r="E38" s="77">
        <f t="shared" si="32"/>
        <v>149</v>
      </c>
      <c r="F38" s="77">
        <f t="shared" si="32"/>
        <v>18</v>
      </c>
      <c r="G38" s="77">
        <f t="shared" si="32"/>
        <v>0</v>
      </c>
      <c r="H38" s="77">
        <f t="shared" si="32"/>
        <v>0</v>
      </c>
      <c r="I38" s="77">
        <f t="shared" si="32"/>
        <v>0.98</v>
      </c>
      <c r="J38" s="77">
        <f t="shared" si="32"/>
        <v>0.09</v>
      </c>
      <c r="K38" s="77">
        <f t="shared" si="32"/>
        <v>0</v>
      </c>
      <c r="L38" s="77">
        <f t="shared" si="32"/>
        <v>0</v>
      </c>
    </row>
    <row r="39" spans="1:13" x14ac:dyDescent="0.25">
      <c r="A39" t="s">
        <v>232</v>
      </c>
      <c r="B39">
        <f>B18*45/20</f>
        <v>3.1499999999999995</v>
      </c>
      <c r="C39">
        <f t="shared" ref="C39:L39" si="33">C18*45/20</f>
        <v>1.125</v>
      </c>
      <c r="D39">
        <f t="shared" si="33"/>
        <v>22.5</v>
      </c>
      <c r="E39">
        <f t="shared" si="33"/>
        <v>108</v>
      </c>
      <c r="F39">
        <f t="shared" si="33"/>
        <v>0</v>
      </c>
      <c r="G39">
        <f t="shared" si="33"/>
        <v>0</v>
      </c>
      <c r="H39">
        <f t="shared" si="33"/>
        <v>0</v>
      </c>
      <c r="I39">
        <f t="shared" si="33"/>
        <v>0</v>
      </c>
      <c r="J39">
        <f t="shared" si="33"/>
        <v>0</v>
      </c>
      <c r="K39">
        <f t="shared" si="33"/>
        <v>0</v>
      </c>
      <c r="L39">
        <f t="shared" si="33"/>
        <v>0</v>
      </c>
    </row>
    <row r="40" spans="1:13" x14ac:dyDescent="0.25">
      <c r="A40" t="s">
        <v>233</v>
      </c>
      <c r="B40" s="77">
        <f>B1+B39</f>
        <v>4.9499999999999993</v>
      </c>
      <c r="C40" s="77">
        <f t="shared" ref="C40:L40" si="34">C1+C39</f>
        <v>1.425</v>
      </c>
      <c r="D40" s="77">
        <f t="shared" si="34"/>
        <v>33.299999999999997</v>
      </c>
      <c r="E40" s="77">
        <f t="shared" si="34"/>
        <v>161</v>
      </c>
      <c r="F40" s="77">
        <f t="shared" si="34"/>
        <v>18</v>
      </c>
      <c r="G40" s="77">
        <f t="shared" si="34"/>
        <v>0</v>
      </c>
      <c r="H40" s="77">
        <f t="shared" si="34"/>
        <v>0</v>
      </c>
      <c r="I40" s="77">
        <f t="shared" si="34"/>
        <v>0.98</v>
      </c>
      <c r="J40" s="77">
        <f t="shared" si="34"/>
        <v>0.09</v>
      </c>
      <c r="K40" s="77">
        <f t="shared" si="34"/>
        <v>0</v>
      </c>
      <c r="L40" s="77">
        <f t="shared" si="34"/>
        <v>0</v>
      </c>
    </row>
    <row r="41" spans="1:13" x14ac:dyDescent="0.25">
      <c r="A41" t="s">
        <v>222</v>
      </c>
      <c r="B41" s="77">
        <f>B2+B18</f>
        <v>2.84</v>
      </c>
      <c r="C41" s="77">
        <f t="shared" ref="C41:L41" si="35">C2+C18</f>
        <v>0.74</v>
      </c>
      <c r="D41" s="77">
        <f t="shared" si="35"/>
        <v>18.64</v>
      </c>
      <c r="E41" s="77">
        <f t="shared" si="35"/>
        <v>90.4</v>
      </c>
      <c r="F41" s="77">
        <f t="shared" si="35"/>
        <v>14.4</v>
      </c>
      <c r="G41" s="77">
        <f t="shared" si="35"/>
        <v>0</v>
      </c>
      <c r="H41" s="77">
        <f t="shared" si="35"/>
        <v>0</v>
      </c>
      <c r="I41" s="77">
        <f t="shared" si="35"/>
        <v>0.78400000000000003</v>
      </c>
      <c r="J41" s="77">
        <f t="shared" si="35"/>
        <v>7.1999999999999995E-2</v>
      </c>
      <c r="K41" s="77">
        <f t="shared" si="35"/>
        <v>0</v>
      </c>
      <c r="L41" s="77">
        <f t="shared" si="35"/>
        <v>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User</cp:lastModifiedBy>
  <cp:revision>357</cp:revision>
  <dcterms:created xsi:type="dcterms:W3CDTF">2006-09-15T21:00:00Z</dcterms:created>
  <dcterms:modified xsi:type="dcterms:W3CDTF">2025-09-01T12:36:10Z</dcterms:modified>
  <cp:version>983040</cp:version>
</cp:coreProperties>
</file>