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10"/>
  </bookViews>
  <sheets>
    <sheet name="Лист1" sheetId="1" r:id="rId1"/>
    <sheet name="Лист2" sheetId="2" r:id="rId2"/>
  </sheets>
  <definedNames>
    <definedName name="_GoBack2" localSheetId="0">NA()</definedName>
    <definedName name="_xlnm.Print_Area" localSheetId="0">Лист1!$A$2:$N$450</definedName>
  </definedNames>
  <calcPr calcId="162913"/>
</workbook>
</file>

<file path=xl/calcChain.xml><?xml version="1.0" encoding="utf-8"?>
<calcChain xmlns="http://schemas.openxmlformats.org/spreadsheetml/2006/main">
  <c r="J41" i="2" l="1"/>
  <c r="I41" i="2"/>
  <c r="F41" i="2"/>
  <c r="E41" i="2"/>
  <c r="B41" i="2"/>
  <c r="J40" i="2"/>
  <c r="I40" i="2"/>
  <c r="F40" i="2"/>
  <c r="E40" i="2"/>
  <c r="D40" i="2"/>
  <c r="B40" i="2"/>
  <c r="L39" i="2"/>
  <c r="L40" i="2" s="1"/>
  <c r="K39" i="2"/>
  <c r="K40" i="2" s="1"/>
  <c r="J39" i="2"/>
  <c r="I39" i="2"/>
  <c r="H39" i="2"/>
  <c r="H40" i="2" s="1"/>
  <c r="G39" i="2"/>
  <c r="G40" i="2" s="1"/>
  <c r="F39" i="2"/>
  <c r="E39" i="2"/>
  <c r="D39" i="2"/>
  <c r="C39" i="2"/>
  <c r="C40" i="2" s="1"/>
  <c r="B39" i="2"/>
  <c r="K38" i="2"/>
  <c r="J38" i="2"/>
  <c r="G38" i="2"/>
  <c r="F38" i="2"/>
  <c r="C38" i="2"/>
  <c r="B38" i="2"/>
  <c r="M37" i="2"/>
  <c r="K37" i="2"/>
  <c r="C37" i="2"/>
  <c r="F36" i="2"/>
  <c r="L35" i="2"/>
  <c r="K35" i="2"/>
  <c r="J35" i="2"/>
  <c r="I35" i="2"/>
  <c r="H35" i="2"/>
  <c r="G35" i="2"/>
  <c r="F35" i="2"/>
  <c r="E35" i="2"/>
  <c r="D35" i="2"/>
  <c r="C35" i="2"/>
  <c r="B35" i="2"/>
  <c r="L34" i="2"/>
  <c r="H34" i="2"/>
  <c r="D34" i="2"/>
  <c r="K33" i="2"/>
  <c r="J33" i="2"/>
  <c r="F33" i="2"/>
  <c r="C33" i="2"/>
  <c r="B33" i="2"/>
  <c r="K32" i="2"/>
  <c r="J32" i="2"/>
  <c r="I32" i="2"/>
  <c r="G32" i="2"/>
  <c r="F32" i="2"/>
  <c r="E32" i="2"/>
  <c r="C32" i="2"/>
  <c r="B32" i="2"/>
  <c r="L30" i="2"/>
  <c r="K30" i="2"/>
  <c r="J30" i="2"/>
  <c r="I30" i="2"/>
  <c r="H30" i="2"/>
  <c r="G30" i="2"/>
  <c r="F30" i="2"/>
  <c r="E30" i="2"/>
  <c r="D30" i="2"/>
  <c r="C30" i="2"/>
  <c r="B30" i="2"/>
  <c r="L28" i="2"/>
  <c r="K28" i="2"/>
  <c r="J28" i="2"/>
  <c r="I28" i="2"/>
  <c r="H28" i="2"/>
  <c r="G28" i="2"/>
  <c r="F28" i="2"/>
  <c r="E28" i="2"/>
  <c r="D28" i="2"/>
  <c r="C28" i="2"/>
  <c r="B28" i="2"/>
  <c r="K27" i="2"/>
  <c r="J27" i="2"/>
  <c r="I27" i="2"/>
  <c r="G27" i="2"/>
  <c r="F27" i="2"/>
  <c r="C27" i="2"/>
  <c r="B27" i="2"/>
  <c r="J26" i="2"/>
  <c r="I26" i="2"/>
  <c r="F26" i="2"/>
  <c r="E26" i="2"/>
  <c r="D26" i="2"/>
  <c r="B26" i="2"/>
  <c r="L25" i="2"/>
  <c r="I25" i="2"/>
  <c r="H25" i="2"/>
  <c r="E25" i="2"/>
  <c r="D25" i="2"/>
  <c r="L24" i="2"/>
  <c r="K24" i="2"/>
  <c r="K34" i="2" s="1"/>
  <c r="J24" i="2"/>
  <c r="I24" i="2"/>
  <c r="H24" i="2"/>
  <c r="G24" i="2"/>
  <c r="G34" i="2" s="1"/>
  <c r="F24" i="2"/>
  <c r="E24" i="2"/>
  <c r="D24" i="2"/>
  <c r="C24" i="2"/>
  <c r="C34" i="2" s="1"/>
  <c r="B24" i="2"/>
  <c r="L23" i="2"/>
  <c r="K23" i="2"/>
  <c r="J23" i="2"/>
  <c r="I23" i="2"/>
  <c r="H23" i="2"/>
  <c r="G23" i="2"/>
  <c r="F23" i="2"/>
  <c r="E23" i="2"/>
  <c r="D23" i="2"/>
  <c r="C23" i="2"/>
  <c r="B23" i="2"/>
  <c r="L22" i="2"/>
  <c r="K22" i="2"/>
  <c r="J22" i="2"/>
  <c r="I22" i="2"/>
  <c r="I38" i="2" s="1"/>
  <c r="H22" i="2"/>
  <c r="G22" i="2"/>
  <c r="F22" i="2"/>
  <c r="E22" i="2"/>
  <c r="E38" i="2" s="1"/>
  <c r="D22" i="2"/>
  <c r="C22" i="2"/>
  <c r="B22" i="2"/>
  <c r="L21" i="2"/>
  <c r="L26" i="2" s="1"/>
  <c r="K21" i="2"/>
  <c r="K26" i="2" s="1"/>
  <c r="J21" i="2"/>
  <c r="I21" i="2"/>
  <c r="H21" i="2"/>
  <c r="H26" i="2" s="1"/>
  <c r="G21" i="2"/>
  <c r="G26" i="2" s="1"/>
  <c r="F21" i="2"/>
  <c r="E21" i="2"/>
  <c r="D21" i="2"/>
  <c r="C21" i="2"/>
  <c r="C26" i="2" s="1"/>
  <c r="B21" i="2"/>
  <c r="L20" i="2"/>
  <c r="L37" i="2" s="1"/>
  <c r="K20" i="2"/>
  <c r="K25" i="2" s="1"/>
  <c r="J20" i="2"/>
  <c r="J25" i="2" s="1"/>
  <c r="I20" i="2"/>
  <c r="I37" i="2" s="1"/>
  <c r="H20" i="2"/>
  <c r="H37" i="2" s="1"/>
  <c r="G20" i="2"/>
  <c r="G37" i="2" s="1"/>
  <c r="F20" i="2"/>
  <c r="F25" i="2" s="1"/>
  <c r="E20" i="2"/>
  <c r="E37" i="2" s="1"/>
  <c r="D20" i="2"/>
  <c r="D37" i="2" s="1"/>
  <c r="C20" i="2"/>
  <c r="C25" i="2" s="1"/>
  <c r="B20" i="2"/>
  <c r="B25" i="2" s="1"/>
  <c r="L19" i="2"/>
  <c r="L36" i="2" s="1"/>
  <c r="K19" i="2"/>
  <c r="K36" i="2" s="1"/>
  <c r="J19" i="2"/>
  <c r="J36" i="2" s="1"/>
  <c r="I19" i="2"/>
  <c r="I36" i="2" s="1"/>
  <c r="H19" i="2"/>
  <c r="H36" i="2" s="1"/>
  <c r="G19" i="2"/>
  <c r="G36" i="2" s="1"/>
  <c r="F19" i="2"/>
  <c r="E19" i="2"/>
  <c r="E36" i="2" s="1"/>
  <c r="D19" i="2"/>
  <c r="D36" i="2" s="1"/>
  <c r="C19" i="2"/>
  <c r="C36" i="2" s="1"/>
  <c r="B19" i="2"/>
  <c r="B36" i="2" s="1"/>
  <c r="L16" i="2"/>
  <c r="E16" i="2"/>
  <c r="D16" i="2"/>
  <c r="L15" i="2"/>
  <c r="K15" i="2"/>
  <c r="H15" i="2"/>
  <c r="G15" i="2"/>
  <c r="D15" i="2"/>
  <c r="C15" i="2"/>
  <c r="K14" i="2"/>
  <c r="J14" i="2"/>
  <c r="F14" i="2"/>
  <c r="C14" i="2"/>
  <c r="B14" i="2"/>
  <c r="I13" i="2"/>
  <c r="F13" i="2"/>
  <c r="E13" i="2"/>
  <c r="L12" i="2"/>
  <c r="L32" i="2" s="1"/>
  <c r="K12" i="2"/>
  <c r="J12" i="2"/>
  <c r="I12" i="2"/>
  <c r="H12" i="2"/>
  <c r="H32" i="2" s="1"/>
  <c r="G12" i="2"/>
  <c r="F12" i="2"/>
  <c r="E12" i="2"/>
  <c r="D12" i="2"/>
  <c r="D32" i="2" s="1"/>
  <c r="C12" i="2"/>
  <c r="B12" i="2"/>
  <c r="L11" i="2"/>
  <c r="L14" i="2" s="1"/>
  <c r="K11" i="2"/>
  <c r="J11" i="2"/>
  <c r="I11" i="2"/>
  <c r="I14" i="2" s="1"/>
  <c r="H11" i="2"/>
  <c r="H14" i="2" s="1"/>
  <c r="G11" i="2"/>
  <c r="G14" i="2" s="1"/>
  <c r="F11" i="2"/>
  <c r="E11" i="2"/>
  <c r="E14" i="2" s="1"/>
  <c r="D11" i="2"/>
  <c r="D14" i="2" s="1"/>
  <c r="C11" i="2"/>
  <c r="B11" i="2"/>
  <c r="L10" i="2"/>
  <c r="L13" i="2" s="1"/>
  <c r="K10" i="2"/>
  <c r="K13" i="2" s="1"/>
  <c r="J10" i="2"/>
  <c r="J13" i="2" s="1"/>
  <c r="I10" i="2"/>
  <c r="H10" i="2"/>
  <c r="H13" i="2" s="1"/>
  <c r="G10" i="2"/>
  <c r="G13" i="2" s="1"/>
  <c r="F10" i="2"/>
  <c r="E10" i="2"/>
  <c r="D10" i="2"/>
  <c r="D13" i="2" s="1"/>
  <c r="C10" i="2"/>
  <c r="C13" i="2" s="1"/>
  <c r="B10" i="2"/>
  <c r="B13" i="2" s="1"/>
  <c r="L9" i="2"/>
  <c r="K9" i="2"/>
  <c r="J9" i="2"/>
  <c r="J15" i="2" s="1"/>
  <c r="I9" i="2"/>
  <c r="I15" i="2" s="1"/>
  <c r="H9" i="2"/>
  <c r="G9" i="2"/>
  <c r="F9" i="2"/>
  <c r="F15" i="2" s="1"/>
  <c r="E9" i="2"/>
  <c r="E15" i="2" s="1"/>
  <c r="D9" i="2"/>
  <c r="C9" i="2"/>
  <c r="B9" i="2"/>
  <c r="B15" i="2" s="1"/>
  <c r="L8" i="2"/>
  <c r="K8" i="2"/>
  <c r="K16" i="2" s="1"/>
  <c r="J8" i="2"/>
  <c r="J16" i="2" s="1"/>
  <c r="I8" i="2"/>
  <c r="I16" i="2" s="1"/>
  <c r="H8" i="2"/>
  <c r="H16" i="2" s="1"/>
  <c r="G8" i="2"/>
  <c r="G16" i="2" s="1"/>
  <c r="F8" i="2"/>
  <c r="F16" i="2" s="1"/>
  <c r="E8" i="2"/>
  <c r="D8" i="2"/>
  <c r="C8" i="2"/>
  <c r="C16" i="2" s="1"/>
  <c r="B8" i="2"/>
  <c r="B16" i="2" s="1"/>
  <c r="L7" i="2"/>
  <c r="I7" i="2"/>
  <c r="H7" i="2"/>
  <c r="E7" i="2"/>
  <c r="D7" i="2"/>
  <c r="C7" i="2"/>
  <c r="L6" i="2"/>
  <c r="K6" i="2"/>
  <c r="K7" i="2" s="1"/>
  <c r="J6" i="2"/>
  <c r="J7" i="2" s="1"/>
  <c r="I6" i="2"/>
  <c r="H6" i="2"/>
  <c r="G6" i="2"/>
  <c r="G7" i="2" s="1"/>
  <c r="F6" i="2"/>
  <c r="F7" i="2" s="1"/>
  <c r="E6" i="2"/>
  <c r="D6" i="2"/>
  <c r="C6" i="2"/>
  <c r="B6" i="2"/>
  <c r="B7" i="2" s="1"/>
  <c r="L4" i="2"/>
  <c r="K4" i="2"/>
  <c r="J4" i="2"/>
  <c r="I4" i="2"/>
  <c r="I34" i="2" s="1"/>
  <c r="H4" i="2"/>
  <c r="G4" i="2"/>
  <c r="F4" i="2"/>
  <c r="E4" i="2"/>
  <c r="E34" i="2" s="1"/>
  <c r="D4" i="2"/>
  <c r="C4" i="2"/>
  <c r="B4" i="2"/>
  <c r="L3" i="2"/>
  <c r="L33" i="2" s="1"/>
  <c r="K3" i="2"/>
  <c r="J3" i="2"/>
  <c r="I3" i="2"/>
  <c r="I33" i="2" s="1"/>
  <c r="H3" i="2"/>
  <c r="H33" i="2" s="1"/>
  <c r="G3" i="2"/>
  <c r="F3" i="2"/>
  <c r="E3" i="2"/>
  <c r="E33" i="2" s="1"/>
  <c r="D3" i="2"/>
  <c r="D33" i="2" s="1"/>
  <c r="C3" i="2"/>
  <c r="B3" i="2"/>
  <c r="L2" i="2"/>
  <c r="L41" i="2" s="1"/>
  <c r="K2" i="2"/>
  <c r="K41" i="2" s="1"/>
  <c r="J2" i="2"/>
  <c r="J29" i="2" s="1"/>
  <c r="I2" i="2"/>
  <c r="I29" i="2" s="1"/>
  <c r="H2" i="2"/>
  <c r="H41" i="2" s="1"/>
  <c r="G2" i="2"/>
  <c r="G41" i="2" s="1"/>
  <c r="F2" i="2"/>
  <c r="F29" i="2" s="1"/>
  <c r="E2" i="2"/>
  <c r="E29" i="2" s="1"/>
  <c r="D2" i="2"/>
  <c r="D41" i="2" s="1"/>
  <c r="C2" i="2"/>
  <c r="C41" i="2" s="1"/>
  <c r="B2" i="2"/>
  <c r="B29" i="2" s="1"/>
  <c r="N445" i="1"/>
  <c r="J445" i="1"/>
  <c r="F445" i="1"/>
  <c r="N444" i="1"/>
  <c r="M444" i="1"/>
  <c r="L444" i="1"/>
  <c r="K444" i="1"/>
  <c r="J444" i="1"/>
  <c r="I444" i="1"/>
  <c r="H444" i="1"/>
  <c r="G444" i="1"/>
  <c r="F444" i="1"/>
  <c r="E444" i="1"/>
  <c r="D444" i="1"/>
  <c r="N440" i="1"/>
  <c r="M440" i="1"/>
  <c r="L440" i="1"/>
  <c r="K440" i="1"/>
  <c r="J440" i="1"/>
  <c r="I440" i="1"/>
  <c r="H440" i="1"/>
  <c r="G440" i="1"/>
  <c r="F440" i="1"/>
  <c r="E440" i="1"/>
  <c r="D440" i="1"/>
  <c r="N432" i="1"/>
  <c r="M432" i="1"/>
  <c r="M445" i="1" s="1"/>
  <c r="L432" i="1"/>
  <c r="K432" i="1"/>
  <c r="K445" i="1" s="1"/>
  <c r="J432" i="1"/>
  <c r="I432" i="1"/>
  <c r="I445" i="1" s="1"/>
  <c r="H432" i="1"/>
  <c r="G432" i="1"/>
  <c r="G445" i="1" s="1"/>
  <c r="F432" i="1"/>
  <c r="E432" i="1"/>
  <c r="E445" i="1" s="1"/>
  <c r="D432" i="1"/>
  <c r="J424" i="1"/>
  <c r="N423" i="1"/>
  <c r="N424" i="1" s="1"/>
  <c r="M423" i="1"/>
  <c r="L423" i="1"/>
  <c r="K423" i="1"/>
  <c r="J423" i="1"/>
  <c r="I423" i="1"/>
  <c r="H423" i="1"/>
  <c r="G423" i="1"/>
  <c r="F423" i="1"/>
  <c r="F424" i="1" s="1"/>
  <c r="E423" i="1"/>
  <c r="D423" i="1"/>
  <c r="N418" i="1"/>
  <c r="M418" i="1"/>
  <c r="L418" i="1"/>
  <c r="K418" i="1"/>
  <c r="J418" i="1"/>
  <c r="I418" i="1"/>
  <c r="H418" i="1"/>
  <c r="G418" i="1"/>
  <c r="F418" i="1"/>
  <c r="E418" i="1"/>
  <c r="D418" i="1"/>
  <c r="N409" i="1"/>
  <c r="M409" i="1"/>
  <c r="L409" i="1"/>
  <c r="K409" i="1"/>
  <c r="K424" i="1" s="1"/>
  <c r="J409" i="1"/>
  <c r="I409" i="1"/>
  <c r="H409" i="1"/>
  <c r="G409" i="1"/>
  <c r="G424" i="1" s="1"/>
  <c r="F409" i="1"/>
  <c r="E409" i="1"/>
  <c r="D409" i="1"/>
  <c r="N400" i="1"/>
  <c r="J400" i="1"/>
  <c r="G400" i="1"/>
  <c r="F400" i="1"/>
  <c r="N399" i="1"/>
  <c r="M399" i="1"/>
  <c r="L399" i="1"/>
  <c r="K399" i="1"/>
  <c r="J399" i="1"/>
  <c r="I399" i="1"/>
  <c r="H399" i="1"/>
  <c r="G399" i="1"/>
  <c r="F399" i="1"/>
  <c r="E399" i="1"/>
  <c r="D399" i="1"/>
  <c r="N394" i="1"/>
  <c r="M394" i="1"/>
  <c r="L394" i="1"/>
  <c r="K394" i="1"/>
  <c r="J394" i="1"/>
  <c r="I394" i="1"/>
  <c r="H394" i="1"/>
  <c r="G394" i="1"/>
  <c r="F394" i="1"/>
  <c r="E394" i="1"/>
  <c r="D394" i="1"/>
  <c r="N385" i="1"/>
  <c r="M385" i="1"/>
  <c r="L385" i="1"/>
  <c r="K385" i="1"/>
  <c r="K400" i="1" s="1"/>
  <c r="J385" i="1"/>
  <c r="I385" i="1"/>
  <c r="H385" i="1"/>
  <c r="G385" i="1"/>
  <c r="F385" i="1"/>
  <c r="E385" i="1"/>
  <c r="D385" i="1"/>
  <c r="J377" i="1"/>
  <c r="N376" i="1"/>
  <c r="N377" i="1" s="1"/>
  <c r="M376" i="1"/>
  <c r="L376" i="1"/>
  <c r="K376" i="1"/>
  <c r="J376" i="1"/>
  <c r="I376" i="1"/>
  <c r="H376" i="1"/>
  <c r="G376" i="1"/>
  <c r="F376" i="1"/>
  <c r="F377" i="1" s="1"/>
  <c r="E376" i="1"/>
  <c r="D376" i="1"/>
  <c r="N372" i="1"/>
  <c r="M372" i="1"/>
  <c r="L372" i="1"/>
  <c r="K372" i="1"/>
  <c r="J372" i="1"/>
  <c r="I372" i="1"/>
  <c r="H372" i="1"/>
  <c r="G372" i="1"/>
  <c r="F372" i="1"/>
  <c r="E372" i="1"/>
  <c r="D372" i="1"/>
  <c r="N363" i="1"/>
  <c r="M363" i="1"/>
  <c r="L363" i="1"/>
  <c r="K363" i="1"/>
  <c r="K377" i="1" s="1"/>
  <c r="J363" i="1"/>
  <c r="I363" i="1"/>
  <c r="H363" i="1"/>
  <c r="G363" i="1"/>
  <c r="G377" i="1" s="1"/>
  <c r="F363" i="1"/>
  <c r="E363" i="1"/>
  <c r="D363" i="1"/>
  <c r="N354" i="1"/>
  <c r="J354" i="1"/>
  <c r="G354" i="1"/>
  <c r="F354" i="1"/>
  <c r="N353" i="1"/>
  <c r="M353" i="1"/>
  <c r="L353" i="1"/>
  <c r="K353" i="1"/>
  <c r="J353" i="1"/>
  <c r="I353" i="1"/>
  <c r="H353" i="1"/>
  <c r="G353" i="1"/>
  <c r="F353" i="1"/>
  <c r="E353" i="1"/>
  <c r="D353" i="1"/>
  <c r="N348" i="1"/>
  <c r="M348" i="1"/>
  <c r="L348" i="1"/>
  <c r="K348" i="1"/>
  <c r="J348" i="1"/>
  <c r="I348" i="1"/>
  <c r="H348" i="1"/>
  <c r="G348" i="1"/>
  <c r="F348" i="1"/>
  <c r="E348" i="1"/>
  <c r="D348" i="1"/>
  <c r="N341" i="1"/>
  <c r="M341" i="1"/>
  <c r="L341" i="1"/>
  <c r="K341" i="1"/>
  <c r="K354" i="1" s="1"/>
  <c r="J341" i="1"/>
  <c r="I341" i="1"/>
  <c r="H341" i="1"/>
  <c r="G341" i="1"/>
  <c r="F341" i="1"/>
  <c r="E341" i="1"/>
  <c r="D341" i="1"/>
  <c r="J333" i="1"/>
  <c r="N332" i="1"/>
  <c r="N333" i="1" s="1"/>
  <c r="M332" i="1"/>
  <c r="L332" i="1"/>
  <c r="K332" i="1"/>
  <c r="J332" i="1"/>
  <c r="I332" i="1"/>
  <c r="H332" i="1"/>
  <c r="G332" i="1"/>
  <c r="F332" i="1"/>
  <c r="F333" i="1" s="1"/>
  <c r="E332" i="1"/>
  <c r="D332" i="1"/>
  <c r="N328" i="1"/>
  <c r="M328" i="1"/>
  <c r="L328" i="1"/>
  <c r="K328" i="1"/>
  <c r="J328" i="1"/>
  <c r="I328" i="1"/>
  <c r="H328" i="1"/>
  <c r="G328" i="1"/>
  <c r="F328" i="1"/>
  <c r="E328" i="1"/>
  <c r="D328" i="1"/>
  <c r="N320" i="1"/>
  <c r="M320" i="1"/>
  <c r="L320" i="1"/>
  <c r="K320" i="1"/>
  <c r="K333" i="1" s="1"/>
  <c r="J320" i="1"/>
  <c r="I320" i="1"/>
  <c r="H320" i="1"/>
  <c r="G320" i="1"/>
  <c r="G333" i="1" s="1"/>
  <c r="F320" i="1"/>
  <c r="E320" i="1"/>
  <c r="D320" i="1"/>
  <c r="N310" i="1"/>
  <c r="J310" i="1"/>
  <c r="G310" i="1"/>
  <c r="F310" i="1"/>
  <c r="N309" i="1"/>
  <c r="M309" i="1"/>
  <c r="L309" i="1"/>
  <c r="K309" i="1"/>
  <c r="J309" i="1"/>
  <c r="I309" i="1"/>
  <c r="H309" i="1"/>
  <c r="G309" i="1"/>
  <c r="F309" i="1"/>
  <c r="E309" i="1"/>
  <c r="D309" i="1"/>
  <c r="N305" i="1"/>
  <c r="M305" i="1"/>
  <c r="L305" i="1"/>
  <c r="K305" i="1"/>
  <c r="J305" i="1"/>
  <c r="I305" i="1"/>
  <c r="H305" i="1"/>
  <c r="G305" i="1"/>
  <c r="F305" i="1"/>
  <c r="E305" i="1"/>
  <c r="D305" i="1"/>
  <c r="N297" i="1"/>
  <c r="M297" i="1"/>
  <c r="L297" i="1"/>
  <c r="K297" i="1"/>
  <c r="K310" i="1" s="1"/>
  <c r="J297" i="1"/>
  <c r="I297" i="1"/>
  <c r="H297" i="1"/>
  <c r="G297" i="1"/>
  <c r="F297" i="1"/>
  <c r="E297" i="1"/>
  <c r="D297" i="1"/>
  <c r="J289" i="1"/>
  <c r="N288" i="1"/>
  <c r="N289" i="1" s="1"/>
  <c r="M288" i="1"/>
  <c r="L288" i="1"/>
  <c r="K288" i="1"/>
  <c r="J288" i="1"/>
  <c r="I288" i="1"/>
  <c r="H288" i="1"/>
  <c r="G288" i="1"/>
  <c r="F288" i="1"/>
  <c r="F289" i="1" s="1"/>
  <c r="E288" i="1"/>
  <c r="D288" i="1"/>
  <c r="N283" i="1"/>
  <c r="M283" i="1"/>
  <c r="L283" i="1"/>
  <c r="K283" i="1"/>
  <c r="J283" i="1"/>
  <c r="I283" i="1"/>
  <c r="H283" i="1"/>
  <c r="G283" i="1"/>
  <c r="F283" i="1"/>
  <c r="E283" i="1"/>
  <c r="D283" i="1"/>
  <c r="N275" i="1"/>
  <c r="M275" i="1"/>
  <c r="L275" i="1"/>
  <c r="K275" i="1"/>
  <c r="K289" i="1" s="1"/>
  <c r="J275" i="1"/>
  <c r="I275" i="1"/>
  <c r="H275" i="1"/>
  <c r="G275" i="1"/>
  <c r="G289" i="1" s="1"/>
  <c r="F275" i="1"/>
  <c r="E275" i="1"/>
  <c r="D275" i="1"/>
  <c r="N267" i="1"/>
  <c r="J267" i="1"/>
  <c r="G267" i="1"/>
  <c r="F267" i="1"/>
  <c r="N266" i="1"/>
  <c r="M266" i="1"/>
  <c r="L266" i="1"/>
  <c r="K266" i="1"/>
  <c r="J266" i="1"/>
  <c r="I266" i="1"/>
  <c r="H266" i="1"/>
  <c r="G266" i="1"/>
  <c r="F266" i="1"/>
  <c r="E266" i="1"/>
  <c r="D266" i="1"/>
  <c r="N262" i="1"/>
  <c r="M262" i="1"/>
  <c r="L262" i="1"/>
  <c r="K262" i="1"/>
  <c r="J262" i="1"/>
  <c r="I262" i="1"/>
  <c r="H262" i="1"/>
  <c r="G262" i="1"/>
  <c r="F262" i="1"/>
  <c r="E262" i="1"/>
  <c r="D262" i="1"/>
  <c r="N255" i="1"/>
  <c r="M255" i="1"/>
  <c r="M267" i="1" s="1"/>
  <c r="L255" i="1"/>
  <c r="K255" i="1"/>
  <c r="K267" i="1" s="1"/>
  <c r="J255" i="1"/>
  <c r="I255" i="1"/>
  <c r="I267" i="1" s="1"/>
  <c r="H255" i="1"/>
  <c r="G255" i="1"/>
  <c r="F255" i="1"/>
  <c r="E255" i="1"/>
  <c r="E267" i="1" s="1"/>
  <c r="D255" i="1"/>
  <c r="J246" i="1"/>
  <c r="N245" i="1"/>
  <c r="N246" i="1" s="1"/>
  <c r="M245" i="1"/>
  <c r="L245" i="1"/>
  <c r="K245" i="1"/>
  <c r="J245" i="1"/>
  <c r="I245" i="1"/>
  <c r="H245" i="1"/>
  <c r="G245" i="1"/>
  <c r="F245" i="1"/>
  <c r="F246" i="1" s="1"/>
  <c r="E245" i="1"/>
  <c r="D245" i="1"/>
  <c r="N240" i="1"/>
  <c r="M240" i="1"/>
  <c r="L240" i="1"/>
  <c r="K240" i="1"/>
  <c r="J240" i="1"/>
  <c r="I240" i="1"/>
  <c r="H240" i="1"/>
  <c r="G240" i="1"/>
  <c r="F240" i="1"/>
  <c r="E240" i="1"/>
  <c r="D240" i="1"/>
  <c r="N232" i="1"/>
  <c r="M232" i="1"/>
  <c r="L232" i="1"/>
  <c r="K232" i="1"/>
  <c r="K246" i="1" s="1"/>
  <c r="J232" i="1"/>
  <c r="I232" i="1"/>
  <c r="H232" i="1"/>
  <c r="G232" i="1"/>
  <c r="G246" i="1" s="1"/>
  <c r="F232" i="1"/>
  <c r="E232" i="1"/>
  <c r="D232" i="1"/>
  <c r="D246" i="1" s="1"/>
  <c r="N221" i="1"/>
  <c r="M221" i="1"/>
  <c r="L221" i="1"/>
  <c r="K221" i="1"/>
  <c r="J221" i="1"/>
  <c r="I221" i="1"/>
  <c r="H221" i="1"/>
  <c r="G221" i="1"/>
  <c r="F221" i="1"/>
  <c r="E221" i="1"/>
  <c r="D221" i="1"/>
  <c r="N217" i="1"/>
  <c r="M217" i="1"/>
  <c r="L217" i="1"/>
  <c r="K217" i="1"/>
  <c r="J217" i="1"/>
  <c r="I217" i="1"/>
  <c r="H217" i="1"/>
  <c r="G217" i="1"/>
  <c r="G222" i="1" s="1"/>
  <c r="F217" i="1"/>
  <c r="E217" i="1"/>
  <c r="D217" i="1"/>
  <c r="N209" i="1"/>
  <c r="N222" i="1" s="1"/>
  <c r="M209" i="1"/>
  <c r="M222" i="1" s="1"/>
  <c r="L209" i="1"/>
  <c r="K209" i="1"/>
  <c r="K222" i="1" s="1"/>
  <c r="J209" i="1"/>
  <c r="J222" i="1" s="1"/>
  <c r="I209" i="1"/>
  <c r="I222" i="1" s="1"/>
  <c r="H209" i="1"/>
  <c r="G209" i="1"/>
  <c r="F209" i="1"/>
  <c r="F222" i="1" s="1"/>
  <c r="E209" i="1"/>
  <c r="E222" i="1" s="1"/>
  <c r="D209" i="1"/>
  <c r="H199" i="1"/>
  <c r="D199" i="1"/>
  <c r="N198" i="1"/>
  <c r="M198" i="1"/>
  <c r="L198" i="1"/>
  <c r="L199" i="1" s="1"/>
  <c r="K198" i="1"/>
  <c r="J198" i="1"/>
  <c r="I198" i="1"/>
  <c r="H198" i="1"/>
  <c r="G198" i="1"/>
  <c r="F198" i="1"/>
  <c r="E198" i="1"/>
  <c r="D198" i="1"/>
  <c r="N194" i="1"/>
  <c r="M194" i="1"/>
  <c r="L194" i="1"/>
  <c r="K194" i="1"/>
  <c r="J194" i="1"/>
  <c r="I194" i="1"/>
  <c r="H194" i="1"/>
  <c r="G194" i="1"/>
  <c r="F194" i="1"/>
  <c r="E194" i="1"/>
  <c r="D194" i="1"/>
  <c r="N186" i="1"/>
  <c r="N199" i="1" s="1"/>
  <c r="M186" i="1"/>
  <c r="M199" i="1" s="1"/>
  <c r="L186" i="1"/>
  <c r="K186" i="1"/>
  <c r="K199" i="1" s="1"/>
  <c r="J186" i="1"/>
  <c r="J199" i="1" s="1"/>
  <c r="I186" i="1"/>
  <c r="I199" i="1" s="1"/>
  <c r="H186" i="1"/>
  <c r="G186" i="1"/>
  <c r="G199" i="1" s="1"/>
  <c r="F186" i="1"/>
  <c r="F199" i="1" s="1"/>
  <c r="E186" i="1"/>
  <c r="E199" i="1" s="1"/>
  <c r="D186" i="1"/>
  <c r="L179" i="1"/>
  <c r="D179" i="1"/>
  <c r="N178" i="1"/>
  <c r="M178" i="1"/>
  <c r="L178" i="1"/>
  <c r="K178" i="1"/>
  <c r="J178" i="1"/>
  <c r="I178" i="1"/>
  <c r="H178" i="1"/>
  <c r="H179" i="1" s="1"/>
  <c r="G178" i="1"/>
  <c r="F178" i="1"/>
  <c r="E178" i="1"/>
  <c r="D178" i="1"/>
  <c r="N174" i="1"/>
  <c r="M174" i="1"/>
  <c r="L174" i="1"/>
  <c r="K174" i="1"/>
  <c r="J174" i="1"/>
  <c r="I174" i="1"/>
  <c r="H174" i="1"/>
  <c r="G174" i="1"/>
  <c r="F174" i="1"/>
  <c r="E174" i="1"/>
  <c r="D174" i="1"/>
  <c r="N165" i="1"/>
  <c r="N179" i="1" s="1"/>
  <c r="M165" i="1"/>
  <c r="M179" i="1" s="1"/>
  <c r="L165" i="1"/>
  <c r="K165" i="1"/>
  <c r="K179" i="1" s="1"/>
  <c r="J165" i="1"/>
  <c r="J179" i="1" s="1"/>
  <c r="I165" i="1"/>
  <c r="I179" i="1" s="1"/>
  <c r="H165" i="1"/>
  <c r="G165" i="1"/>
  <c r="G179" i="1" s="1"/>
  <c r="F165" i="1"/>
  <c r="F179" i="1" s="1"/>
  <c r="E165" i="1"/>
  <c r="E179" i="1" s="1"/>
  <c r="D165" i="1"/>
  <c r="L157" i="1"/>
  <c r="H157" i="1"/>
  <c r="D157" i="1"/>
  <c r="N156" i="1"/>
  <c r="M156" i="1"/>
  <c r="L156" i="1"/>
  <c r="K156" i="1"/>
  <c r="J156" i="1"/>
  <c r="I156" i="1"/>
  <c r="H156" i="1"/>
  <c r="G156" i="1"/>
  <c r="F156" i="1"/>
  <c r="E156" i="1"/>
  <c r="D156" i="1"/>
  <c r="N152" i="1"/>
  <c r="M152" i="1"/>
  <c r="L152" i="1"/>
  <c r="K152" i="1"/>
  <c r="J152" i="1"/>
  <c r="I152" i="1"/>
  <c r="H152" i="1"/>
  <c r="G152" i="1"/>
  <c r="F152" i="1"/>
  <c r="E152" i="1"/>
  <c r="D152" i="1"/>
  <c r="N144" i="1"/>
  <c r="N157" i="1" s="1"/>
  <c r="M144" i="1"/>
  <c r="M157" i="1" s="1"/>
  <c r="L144" i="1"/>
  <c r="K144" i="1"/>
  <c r="K157" i="1" s="1"/>
  <c r="J144" i="1"/>
  <c r="J157" i="1" s="1"/>
  <c r="I144" i="1"/>
  <c r="I157" i="1" s="1"/>
  <c r="H144" i="1"/>
  <c r="G144" i="1"/>
  <c r="G157" i="1" s="1"/>
  <c r="F144" i="1"/>
  <c r="F157" i="1" s="1"/>
  <c r="E144" i="1"/>
  <c r="E157" i="1" s="1"/>
  <c r="D144" i="1"/>
  <c r="L135" i="1"/>
  <c r="H135" i="1"/>
  <c r="D135" i="1"/>
  <c r="N134" i="1"/>
  <c r="M134" i="1"/>
  <c r="L134" i="1"/>
  <c r="K134" i="1"/>
  <c r="J134" i="1"/>
  <c r="I134" i="1"/>
  <c r="H134" i="1"/>
  <c r="G134" i="1"/>
  <c r="F134" i="1"/>
  <c r="E134" i="1"/>
  <c r="D134" i="1"/>
  <c r="N129" i="1"/>
  <c r="M129" i="1"/>
  <c r="L129" i="1"/>
  <c r="K129" i="1"/>
  <c r="J129" i="1"/>
  <c r="I129" i="1"/>
  <c r="H129" i="1"/>
  <c r="G129" i="1"/>
  <c r="F129" i="1"/>
  <c r="E129" i="1"/>
  <c r="D129" i="1"/>
  <c r="N121" i="1"/>
  <c r="N135" i="1" s="1"/>
  <c r="M121" i="1"/>
  <c r="M135" i="1" s="1"/>
  <c r="L121" i="1"/>
  <c r="K121" i="1"/>
  <c r="K135" i="1" s="1"/>
  <c r="J121" i="1"/>
  <c r="J135" i="1" s="1"/>
  <c r="I121" i="1"/>
  <c r="I135" i="1" s="1"/>
  <c r="H121" i="1"/>
  <c r="G121" i="1"/>
  <c r="G135" i="1" s="1"/>
  <c r="F121" i="1"/>
  <c r="F135" i="1" s="1"/>
  <c r="E121" i="1"/>
  <c r="E135" i="1" s="1"/>
  <c r="D121" i="1"/>
  <c r="L112" i="1"/>
  <c r="H112" i="1"/>
  <c r="D112" i="1"/>
  <c r="N111" i="1"/>
  <c r="M111" i="1"/>
  <c r="L111" i="1"/>
  <c r="K111" i="1"/>
  <c r="J111" i="1"/>
  <c r="I111" i="1"/>
  <c r="H111" i="1"/>
  <c r="G111" i="1"/>
  <c r="F111" i="1"/>
  <c r="E111" i="1"/>
  <c r="D111" i="1"/>
  <c r="N107" i="1"/>
  <c r="M107" i="1"/>
  <c r="L107" i="1"/>
  <c r="K107" i="1"/>
  <c r="J107" i="1"/>
  <c r="I107" i="1"/>
  <c r="H107" i="1"/>
  <c r="G107" i="1"/>
  <c r="F107" i="1"/>
  <c r="E107" i="1"/>
  <c r="D107" i="1"/>
  <c r="N99" i="1"/>
  <c r="N112" i="1" s="1"/>
  <c r="M99" i="1"/>
  <c r="M112" i="1" s="1"/>
  <c r="L99" i="1"/>
  <c r="K99" i="1"/>
  <c r="K112" i="1" s="1"/>
  <c r="J99" i="1"/>
  <c r="J112" i="1" s="1"/>
  <c r="I99" i="1"/>
  <c r="I112" i="1" s="1"/>
  <c r="H99" i="1"/>
  <c r="G99" i="1"/>
  <c r="G112" i="1" s="1"/>
  <c r="F99" i="1"/>
  <c r="F112" i="1" s="1"/>
  <c r="E99" i="1"/>
  <c r="E112" i="1" s="1"/>
  <c r="D99" i="1"/>
  <c r="L90" i="1"/>
  <c r="H90" i="1"/>
  <c r="D90" i="1"/>
  <c r="N89" i="1"/>
  <c r="M89" i="1"/>
  <c r="L89" i="1"/>
  <c r="K89" i="1"/>
  <c r="J89" i="1"/>
  <c r="I89" i="1"/>
  <c r="H89" i="1"/>
  <c r="G89" i="1"/>
  <c r="F89" i="1"/>
  <c r="E89" i="1"/>
  <c r="D89" i="1"/>
  <c r="N85" i="1"/>
  <c r="M85" i="1"/>
  <c r="L85" i="1"/>
  <c r="K85" i="1"/>
  <c r="J85" i="1"/>
  <c r="I85" i="1"/>
  <c r="H85" i="1"/>
  <c r="G85" i="1"/>
  <c r="F85" i="1"/>
  <c r="E85" i="1"/>
  <c r="D85" i="1"/>
  <c r="N77" i="1"/>
  <c r="N90" i="1" s="1"/>
  <c r="M77" i="1"/>
  <c r="M90" i="1" s="1"/>
  <c r="L77" i="1"/>
  <c r="K77" i="1"/>
  <c r="K90" i="1" s="1"/>
  <c r="J77" i="1"/>
  <c r="J90" i="1" s="1"/>
  <c r="I77" i="1"/>
  <c r="I90" i="1" s="1"/>
  <c r="H77" i="1"/>
  <c r="G77" i="1"/>
  <c r="G90" i="1" s="1"/>
  <c r="F77" i="1"/>
  <c r="F90" i="1" s="1"/>
  <c r="E77" i="1"/>
  <c r="E90" i="1" s="1"/>
  <c r="D77" i="1"/>
  <c r="L69" i="1"/>
  <c r="H69" i="1"/>
  <c r="D69" i="1"/>
  <c r="N68" i="1"/>
  <c r="M68" i="1"/>
  <c r="L68" i="1"/>
  <c r="K68" i="1"/>
  <c r="J68" i="1"/>
  <c r="I68" i="1"/>
  <c r="H68" i="1"/>
  <c r="G68" i="1"/>
  <c r="F68" i="1"/>
  <c r="E68" i="1"/>
  <c r="D68" i="1"/>
  <c r="N63" i="1"/>
  <c r="M63" i="1"/>
  <c r="L63" i="1"/>
  <c r="K63" i="1"/>
  <c r="J63" i="1"/>
  <c r="I63" i="1"/>
  <c r="H63" i="1"/>
  <c r="G63" i="1"/>
  <c r="F63" i="1"/>
  <c r="E63" i="1"/>
  <c r="D63" i="1"/>
  <c r="N55" i="1"/>
  <c r="N69" i="1" s="1"/>
  <c r="M55" i="1"/>
  <c r="M69" i="1" s="1"/>
  <c r="L55" i="1"/>
  <c r="K55" i="1"/>
  <c r="K69" i="1" s="1"/>
  <c r="J55" i="1"/>
  <c r="J69" i="1" s="1"/>
  <c r="I55" i="1"/>
  <c r="I69" i="1" s="1"/>
  <c r="H55" i="1"/>
  <c r="G55" i="1"/>
  <c r="G69" i="1" s="1"/>
  <c r="F55" i="1"/>
  <c r="F69" i="1" s="1"/>
  <c r="E55" i="1"/>
  <c r="E69" i="1" s="1"/>
  <c r="D55" i="1"/>
  <c r="L47" i="1"/>
  <c r="H47" i="1"/>
  <c r="D47" i="1"/>
  <c r="N46" i="1"/>
  <c r="M46" i="1"/>
  <c r="L46" i="1"/>
  <c r="K46" i="1"/>
  <c r="J46" i="1"/>
  <c r="I46" i="1"/>
  <c r="H46" i="1"/>
  <c r="G46" i="1"/>
  <c r="F46" i="1"/>
  <c r="E46" i="1"/>
  <c r="D46" i="1"/>
  <c r="N41" i="1"/>
  <c r="M41" i="1"/>
  <c r="L41" i="1"/>
  <c r="K41" i="1"/>
  <c r="J41" i="1"/>
  <c r="I41" i="1"/>
  <c r="H41" i="1"/>
  <c r="G41" i="1"/>
  <c r="F41" i="1"/>
  <c r="E41" i="1"/>
  <c r="D41" i="1"/>
  <c r="N33" i="1"/>
  <c r="N47" i="1" s="1"/>
  <c r="M33" i="1"/>
  <c r="M47" i="1" s="1"/>
  <c r="L33" i="1"/>
  <c r="K33" i="1"/>
  <c r="K47" i="1" s="1"/>
  <c r="J33" i="1"/>
  <c r="J47" i="1" s="1"/>
  <c r="I33" i="1"/>
  <c r="I47" i="1" s="1"/>
  <c r="H33" i="1"/>
  <c r="G33" i="1"/>
  <c r="G47" i="1" s="1"/>
  <c r="F33" i="1"/>
  <c r="F47" i="1" s="1"/>
  <c r="E33" i="1"/>
  <c r="E47" i="1" s="1"/>
  <c r="D33" i="1"/>
  <c r="L27" i="1"/>
  <c r="H27" i="1"/>
  <c r="D27" i="1"/>
  <c r="N26" i="1"/>
  <c r="M26" i="1"/>
  <c r="L26" i="1"/>
  <c r="K26" i="1"/>
  <c r="J26" i="1"/>
  <c r="I26" i="1"/>
  <c r="H26" i="1"/>
  <c r="G26" i="1"/>
  <c r="F26" i="1"/>
  <c r="E26" i="1"/>
  <c r="D26" i="1"/>
  <c r="N21" i="1"/>
  <c r="M21" i="1"/>
  <c r="L21" i="1"/>
  <c r="K21" i="1"/>
  <c r="J21" i="1"/>
  <c r="I21" i="1"/>
  <c r="H21" i="1"/>
  <c r="G21" i="1"/>
  <c r="F21" i="1"/>
  <c r="E21" i="1"/>
  <c r="D21" i="1"/>
  <c r="N13" i="1"/>
  <c r="N27" i="1" s="1"/>
  <c r="M13" i="1"/>
  <c r="M27" i="1" s="1"/>
  <c r="L13" i="1"/>
  <c r="K13" i="1"/>
  <c r="K27" i="1" s="1"/>
  <c r="K447" i="1" s="1"/>
  <c r="K448" i="1" s="1"/>
  <c r="J13" i="1"/>
  <c r="J27" i="1" s="1"/>
  <c r="I13" i="1"/>
  <c r="I27" i="1" s="1"/>
  <c r="H13" i="1"/>
  <c r="G13" i="1"/>
  <c r="G27" i="1" s="1"/>
  <c r="G447" i="1" s="1"/>
  <c r="G448" i="1" s="1"/>
  <c r="F13" i="1"/>
  <c r="F27" i="1" s="1"/>
  <c r="E13" i="1"/>
  <c r="E27" i="1" s="1"/>
  <c r="D13" i="1"/>
  <c r="F447" i="1" l="1"/>
  <c r="F448" i="1" s="1"/>
  <c r="J447" i="1"/>
  <c r="J448" i="1" s="1"/>
  <c r="N447" i="1"/>
  <c r="N448" i="1" s="1"/>
  <c r="D27" i="2"/>
  <c r="D38" i="2"/>
  <c r="H27" i="2"/>
  <c r="H38" i="2"/>
  <c r="L27" i="2"/>
  <c r="L38" i="2"/>
  <c r="G29" i="2"/>
  <c r="H246" i="1"/>
  <c r="L246" i="1"/>
  <c r="D289" i="1"/>
  <c r="H289" i="1"/>
  <c r="L289" i="1"/>
  <c r="D333" i="1"/>
  <c r="H333" i="1"/>
  <c r="L333" i="1"/>
  <c r="E333" i="1"/>
  <c r="I333" i="1"/>
  <c r="M333" i="1"/>
  <c r="D377" i="1"/>
  <c r="H377" i="1"/>
  <c r="L377" i="1"/>
  <c r="E377" i="1"/>
  <c r="I377" i="1"/>
  <c r="M377" i="1"/>
  <c r="D424" i="1"/>
  <c r="H424" i="1"/>
  <c r="L424" i="1"/>
  <c r="E424" i="1"/>
  <c r="I424" i="1"/>
  <c r="M424" i="1"/>
  <c r="E27" i="2"/>
  <c r="H29" i="2"/>
  <c r="F37" i="2"/>
  <c r="E246" i="1"/>
  <c r="E447" i="1" s="1"/>
  <c r="E448" i="1" s="1"/>
  <c r="I246" i="1"/>
  <c r="I447" i="1" s="1"/>
  <c r="I448" i="1" s="1"/>
  <c r="M246" i="1"/>
  <c r="M447" i="1" s="1"/>
  <c r="M448" i="1" s="1"/>
  <c r="E289" i="1"/>
  <c r="I289" i="1"/>
  <c r="M289" i="1"/>
  <c r="B34" i="2"/>
  <c r="F34" i="2"/>
  <c r="J34" i="2"/>
  <c r="G25" i="2"/>
  <c r="C29" i="2"/>
  <c r="K29" i="2"/>
  <c r="G33" i="2"/>
  <c r="D222" i="1"/>
  <c r="D447" i="1" s="1"/>
  <c r="D448" i="1" s="1"/>
  <c r="H222" i="1"/>
  <c r="H447" i="1" s="1"/>
  <c r="H448" i="1" s="1"/>
  <c r="L222" i="1"/>
  <c r="L447" i="1" s="1"/>
  <c r="L448" i="1" s="1"/>
  <c r="D267" i="1"/>
  <c r="H267" i="1"/>
  <c r="L267" i="1"/>
  <c r="D310" i="1"/>
  <c r="H310" i="1"/>
  <c r="L310" i="1"/>
  <c r="E310" i="1"/>
  <c r="I310" i="1"/>
  <c r="M310" i="1"/>
  <c r="D354" i="1"/>
  <c r="H354" i="1"/>
  <c r="L354" i="1"/>
  <c r="E354" i="1"/>
  <c r="I354" i="1"/>
  <c r="M354" i="1"/>
  <c r="D400" i="1"/>
  <c r="H400" i="1"/>
  <c r="L400" i="1"/>
  <c r="E400" i="1"/>
  <c r="I400" i="1"/>
  <c r="M400" i="1"/>
  <c r="D445" i="1"/>
  <c r="H445" i="1"/>
  <c r="L445" i="1"/>
  <c r="D29" i="2"/>
  <c r="L29" i="2"/>
  <c r="B37" i="2"/>
  <c r="J37" i="2"/>
</calcChain>
</file>

<file path=xl/sharedStrings.xml><?xml version="1.0" encoding="utf-8"?>
<sst xmlns="http://schemas.openxmlformats.org/spreadsheetml/2006/main" count="807" uniqueCount="238">
  <si>
    <t>№ рецептуры по Сборнику блюд 2015г.</t>
  </si>
  <si>
    <t>Наименование блюд</t>
  </si>
  <si>
    <t>Выход порции (г)</t>
  </si>
  <si>
    <t>Пищевые вещества</t>
  </si>
  <si>
    <t>Энергетическая ценность (ккал)</t>
  </si>
  <si>
    <t>Микроэлементы (мг)</t>
  </si>
  <si>
    <t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</si>
  <si>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</si>
  <si>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</si>
  <si>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</si>
  <si>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</si>
  <si>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</si>
  <si>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</si>
  <si>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</si>
  <si>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</si>
  <si>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</si>
  <si>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</si>
  <si>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>Первая неделя</t>
  </si>
  <si>
    <t>Понедельник</t>
  </si>
  <si>
    <t>Завтрак</t>
  </si>
  <si>
    <t>Сыр плавленный</t>
  </si>
  <si>
    <t xml:space="preserve">Омлет натуральный </t>
  </si>
  <si>
    <t>Горошек зелёный консервированный</t>
  </si>
  <si>
    <t>Фрукты свежие</t>
  </si>
  <si>
    <t>Чай с сахаром</t>
  </si>
  <si>
    <t>Батон, витаминный с микронутриентами</t>
  </si>
  <si>
    <t>Всего:</t>
  </si>
  <si>
    <t>Обед</t>
  </si>
  <si>
    <t>Суп картофельный с горохом, зеленью</t>
  </si>
  <si>
    <t xml:space="preserve">Плов из говядины </t>
  </si>
  <si>
    <t>Огурцы свежие (доп.гарнир)</t>
  </si>
  <si>
    <t>Кекс для детского питания</t>
  </si>
  <si>
    <t>Сок фруктовый</t>
  </si>
  <si>
    <t>Хлеб полезный с микронутриентами/ Батон, витаминный с микронутриентами</t>
  </si>
  <si>
    <t>25/50</t>
  </si>
  <si>
    <t>Полдник</t>
  </si>
  <si>
    <t>ТТК 376</t>
  </si>
  <si>
    <t>Пирожок печёный сдобный с творогом</t>
  </si>
  <si>
    <t>100</t>
  </si>
  <si>
    <t>110</t>
  </si>
  <si>
    <t>Чай с лимоном</t>
  </si>
  <si>
    <t>200/7</t>
  </si>
  <si>
    <t>Итого:</t>
  </si>
  <si>
    <t>Вторник</t>
  </si>
  <si>
    <t>864/2022</t>
  </si>
  <si>
    <t>Блины "Домашние" со сгущённым молоком</t>
  </si>
  <si>
    <t>168/30</t>
  </si>
  <si>
    <t>180</t>
  </si>
  <si>
    <t>200/10</t>
  </si>
  <si>
    <t>Солянка домашняя со сметаной, зеленью</t>
  </si>
  <si>
    <t>205</t>
  </si>
  <si>
    <t>Котлета куриная</t>
  </si>
  <si>
    <t>Рожки отварные</t>
  </si>
  <si>
    <t>Помидоры свежие (доп.гарнир)</t>
  </si>
  <si>
    <t>70</t>
  </si>
  <si>
    <t>ТТК 206</t>
  </si>
  <si>
    <t>Компот из ягод</t>
  </si>
  <si>
    <t>200</t>
  </si>
  <si>
    <t>Пирожок печёный сдобный с курицей капустой</t>
  </si>
  <si>
    <t>Среда</t>
  </si>
  <si>
    <t>Масло шоколадное</t>
  </si>
  <si>
    <t>15</t>
  </si>
  <si>
    <t>ТТК 147</t>
  </si>
  <si>
    <t>Каша молочная рисовая с маслом</t>
  </si>
  <si>
    <t>150/5</t>
  </si>
  <si>
    <t>Йогурт с малиной</t>
  </si>
  <si>
    <t>45</t>
  </si>
  <si>
    <t>ТТК 370</t>
  </si>
  <si>
    <t>Суп сырный с гренками, зеленью</t>
  </si>
  <si>
    <t>200/15</t>
  </si>
  <si>
    <t>ТТК 274</t>
  </si>
  <si>
    <t>Ёжики Аппетитные</t>
  </si>
  <si>
    <t>100/50</t>
  </si>
  <si>
    <t>Пюре картофельное</t>
  </si>
  <si>
    <t>Компот из кураги</t>
  </si>
  <si>
    <t>25/38</t>
  </si>
  <si>
    <t>ТТК 357/1</t>
  </si>
  <si>
    <t>Маковый рулетик посыпной</t>
  </si>
  <si>
    <t>95</t>
  </si>
  <si>
    <t>ТТК 89</t>
  </si>
  <si>
    <t>Компот из апельсинов</t>
  </si>
  <si>
    <t>Четверг</t>
  </si>
  <si>
    <t>Масло сливочное</t>
  </si>
  <si>
    <t>10</t>
  </si>
  <si>
    <t>Запеканка из творога со сгущённым молоком</t>
  </si>
  <si>
    <t>150/30</t>
  </si>
  <si>
    <t>26</t>
  </si>
  <si>
    <t>Борщ со свежей капустой и картофелем со сметаной, зеленью</t>
  </si>
  <si>
    <t>431/2004</t>
  </si>
  <si>
    <t xml:space="preserve">Печень по-строгановски </t>
  </si>
  <si>
    <t>Вермишель отварная</t>
  </si>
  <si>
    <t>Сочник с фруктовой начинкой</t>
  </si>
  <si>
    <t>Кисломолочный напиток "Снежок"</t>
  </si>
  <si>
    <t>Сдоба обыкновенная</t>
  </si>
  <si>
    <t>Пятница</t>
  </si>
  <si>
    <t>ТТК 42</t>
  </si>
  <si>
    <t>Котлета куриная с сыром</t>
  </si>
  <si>
    <t>90</t>
  </si>
  <si>
    <t xml:space="preserve">Рис отварной </t>
  </si>
  <si>
    <t>150</t>
  </si>
  <si>
    <t>Пюре фруктовое</t>
  </si>
  <si>
    <t>125</t>
  </si>
  <si>
    <t>41</t>
  </si>
  <si>
    <t>278/2022</t>
  </si>
  <si>
    <t>Суп куриный с зеленью</t>
  </si>
  <si>
    <t>ТТК 65</t>
  </si>
  <si>
    <t>Митболлы в томатном соусе</t>
  </si>
  <si>
    <t>Напиток из шиповника</t>
  </si>
  <si>
    <t>25/26</t>
  </si>
  <si>
    <t>Пирожок печёный сдобный с картофелем, луком</t>
  </si>
  <si>
    <t>Напиток овсяный шоколадный, обогащённый кальцием и витамином В₂</t>
  </si>
  <si>
    <t>Вторая  неделя</t>
  </si>
  <si>
    <t>ТТК 57</t>
  </si>
  <si>
    <t>Пудинг "Лакомка" с вареньем</t>
  </si>
  <si>
    <t>150/25</t>
  </si>
  <si>
    <t>27</t>
  </si>
  <si>
    <t>Щи из свежей капусты с картофелем, зеленью</t>
  </si>
  <si>
    <t xml:space="preserve">Гуляш из говядины </t>
  </si>
  <si>
    <t>Каша гречневая рассыпчатая</t>
  </si>
  <si>
    <t>60</t>
  </si>
  <si>
    <t>ТТК 243</t>
  </si>
  <si>
    <t>Кисель плодово-ягодный витаминизированный</t>
  </si>
  <si>
    <t>25/30</t>
  </si>
  <si>
    <t>Пирожок печёный сдобный с джемом</t>
  </si>
  <si>
    <t>Сыр порционно</t>
  </si>
  <si>
    <t>Каша молочная "Дружба" с маслом</t>
  </si>
  <si>
    <t>Йогурт с персиком</t>
  </si>
  <si>
    <t>177/2004</t>
  </si>
  <si>
    <t>Бульон с куриным филе, гренками, зеленью</t>
  </si>
  <si>
    <t>25/15/200</t>
  </si>
  <si>
    <t>Биточки домашние</t>
  </si>
  <si>
    <t>ТТК 270</t>
  </si>
  <si>
    <t>Гороховое пюре</t>
  </si>
  <si>
    <t>25/49</t>
  </si>
  <si>
    <t>10/2004</t>
  </si>
  <si>
    <t>Бутерброд горячий с сыром</t>
  </si>
  <si>
    <t xml:space="preserve">Плов из индейки </t>
  </si>
  <si>
    <t>38</t>
  </si>
  <si>
    <t>Рассольник Ленинградский с зеленью</t>
  </si>
  <si>
    <t>Котлета рыбная</t>
  </si>
  <si>
    <t>ТТК 275</t>
  </si>
  <si>
    <t>Капуста квашеная с маслом растительным, сахаром (доп.гарнир)</t>
  </si>
  <si>
    <t>28</t>
  </si>
  <si>
    <t>ТТК 27</t>
  </si>
  <si>
    <t xml:space="preserve">Хачапури        </t>
  </si>
  <si>
    <t>Макароны с сыром</t>
  </si>
  <si>
    <t>Творог с фруктовым наполнителем для детского питания</t>
  </si>
  <si>
    <t>245/1</t>
  </si>
  <si>
    <t>Кофейный напиток быстрорастворимый</t>
  </si>
  <si>
    <t>33</t>
  </si>
  <si>
    <t>Суп картофельный с крупой, с рыбными консервами</t>
  </si>
  <si>
    <t>215</t>
  </si>
  <si>
    <t>Тефтели мясные в соусе</t>
  </si>
  <si>
    <t>Рис отварной</t>
  </si>
  <si>
    <t>Кукуруза консервированная (доп.гарнир)</t>
  </si>
  <si>
    <t>25/45</t>
  </si>
  <si>
    <t>Пирожок печёный сдобный с мясом рисом</t>
  </si>
  <si>
    <t>ТТК 477</t>
  </si>
  <si>
    <t>Бифштекс домашний</t>
  </si>
  <si>
    <t>30</t>
  </si>
  <si>
    <t>29</t>
  </si>
  <si>
    <t>111/2004</t>
  </si>
  <si>
    <t>Борщ "Сибирский" со сметаной, зеленью</t>
  </si>
  <si>
    <t>ТТК 242</t>
  </si>
  <si>
    <t>Филе куриное панированное</t>
  </si>
  <si>
    <t>25/46</t>
  </si>
  <si>
    <t>Напиток овсяный фруктовый "Экзотик"</t>
  </si>
  <si>
    <t>Третья неделя</t>
  </si>
  <si>
    <t>17,5</t>
  </si>
  <si>
    <t>Омлет натуральный</t>
  </si>
  <si>
    <t>50</t>
  </si>
  <si>
    <t>49</t>
  </si>
  <si>
    <t>ТТК 94</t>
  </si>
  <si>
    <t>Фишболы в сырном соусе</t>
  </si>
  <si>
    <t>25/27</t>
  </si>
  <si>
    <t xml:space="preserve">Сдоба обыкновенная </t>
  </si>
  <si>
    <t xml:space="preserve">Жаркое по-домашнему </t>
  </si>
  <si>
    <t>Вафли</t>
  </si>
  <si>
    <t>18</t>
  </si>
  <si>
    <t>25/44</t>
  </si>
  <si>
    <t>106</t>
  </si>
  <si>
    <t>Каша молочная пшённая с маслом</t>
  </si>
  <si>
    <t>Кисломолочный продукт "Биолакт"</t>
  </si>
  <si>
    <t>Какао с молоком</t>
  </si>
  <si>
    <t>20</t>
  </si>
  <si>
    <t>Суп картофельный с вермишелью с мясными фрикадельками, зеленью</t>
  </si>
  <si>
    <t>20/200</t>
  </si>
  <si>
    <t>ТТК 99</t>
  </si>
  <si>
    <t xml:space="preserve">Бефстроганов из куриного филе в сырном соусе </t>
  </si>
  <si>
    <t>25/56</t>
  </si>
  <si>
    <t>ТТК 499</t>
  </si>
  <si>
    <t>39</t>
  </si>
  <si>
    <t xml:space="preserve">Запеканка картофельная с мясом </t>
  </si>
  <si>
    <t xml:space="preserve">Печенье </t>
  </si>
  <si>
    <t>Четвертая неделя</t>
  </si>
  <si>
    <t>Гуляш из говядины</t>
  </si>
  <si>
    <t>Компот из яблок</t>
  </si>
  <si>
    <t>ТТК 12</t>
  </si>
  <si>
    <t xml:space="preserve">Жаркое из индейки </t>
  </si>
  <si>
    <t>211/2022</t>
  </si>
  <si>
    <t>Борщ "Краснодарский со сметаной, зеленью</t>
  </si>
  <si>
    <t>25/22</t>
  </si>
  <si>
    <t>Хачапури</t>
  </si>
  <si>
    <t>25/42</t>
  </si>
  <si>
    <t>ТТК 83</t>
  </si>
  <si>
    <t>Суп Министроне</t>
  </si>
  <si>
    <t>25/20</t>
  </si>
  <si>
    <t>42,,3</t>
  </si>
  <si>
    <t>ТТК 500</t>
  </si>
  <si>
    <t>Шницель "Нежный"</t>
  </si>
  <si>
    <t>Макаронник с мясом</t>
  </si>
  <si>
    <t>Итого по меню:</t>
  </si>
  <si>
    <t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</si>
  <si>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</si>
  <si>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рж 25</t>
  </si>
  <si>
    <t>рж 20</t>
  </si>
  <si>
    <t>рж30</t>
  </si>
  <si>
    <t>рж 35</t>
  </si>
  <si>
    <t>бат 25</t>
  </si>
  <si>
    <t>25/39</t>
  </si>
  <si>
    <t>23</t>
  </si>
  <si>
    <t>бат 35</t>
  </si>
  <si>
    <t>бат 50</t>
  </si>
  <si>
    <t>25/35</t>
  </si>
  <si>
    <t>25/40</t>
  </si>
  <si>
    <t>25/23</t>
  </si>
  <si>
    <t>йод20</t>
  </si>
  <si>
    <t>25</t>
  </si>
  <si>
    <t>20/20</t>
  </si>
  <si>
    <t>29 бат</t>
  </si>
  <si>
    <t>25/29</t>
  </si>
  <si>
    <t>30/40</t>
  </si>
  <si>
    <t>йод 35/50</t>
  </si>
  <si>
    <t>й25/20</t>
  </si>
  <si>
    <t>й25/25</t>
  </si>
  <si>
    <t>й25/30</t>
  </si>
  <si>
    <t>й25/40</t>
  </si>
  <si>
    <t>й45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</si>
</sst>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;[Red]0.0"/>
    <numFmt numFmtId="166" formatCode="#"/>
  </numFmts>
  <fonts count="38" x14ac:knownFonts="1">
    <font>
      <sz val="11"/>
      <color indexed="64"/>
      <name val="Calibri"/>
    </font>
    <font>
      <sz val="10"/>
      <color indexed="65"/>
      <name val="Calibri"/>
    </font>
    <font>
      <b/>
      <sz val="10"/>
      <color indexed="64"/>
      <name val="Calibri"/>
    </font>
    <font>
      <sz val="10"/>
      <color rgb="FFCC0000"/>
      <name val="Calibri"/>
    </font>
    <font>
      <b/>
      <sz val="10"/>
      <color indexed="65"/>
      <name val="Calibri"/>
    </font>
    <font>
      <i/>
      <sz val="10"/>
      <color indexed="23"/>
      <name val="Calibri"/>
    </font>
    <font>
      <sz val="10"/>
      <color rgb="FF006600"/>
      <name val="Calibri"/>
    </font>
    <font>
      <sz val="18"/>
      <color indexed="64"/>
      <name val="Calibri"/>
    </font>
    <font>
      <sz val="12"/>
      <color indexed="64"/>
      <name val="Calibri"/>
    </font>
    <font>
      <b/>
      <sz val="24"/>
      <color indexed="64"/>
      <name val="Calibri"/>
    </font>
    <font>
      <u/>
      <sz val="10"/>
      <color rgb="FF0000EE"/>
      <name val="Calibri"/>
    </font>
    <font>
      <sz val="10"/>
      <color rgb="FF996600"/>
      <name val="Calibri"/>
    </font>
    <font>
      <sz val="10"/>
      <color indexed="63"/>
      <name val="Calibri"/>
    </font>
    <font>
      <sz val="10"/>
      <color indexed="64"/>
      <name val="Times New Roman"/>
    </font>
    <font>
      <b/>
      <sz val="10"/>
      <color indexed="64"/>
      <name val="Times New Roman"/>
    </font>
    <font>
      <sz val="7"/>
      <color indexed="64"/>
      <name val="Times New Roman"/>
    </font>
    <font>
      <sz val="12"/>
      <color indexed="64"/>
      <name val="Times New Roman"/>
    </font>
    <font>
      <sz val="9"/>
      <color indexed="64"/>
      <name val="Times New Roman"/>
    </font>
    <font>
      <sz val="14"/>
      <color indexed="64"/>
      <name val="Times New Roman"/>
    </font>
    <font>
      <sz val="8"/>
      <color indexed="64"/>
      <name val="Times New Roman"/>
    </font>
    <font>
      <b/>
      <i/>
      <sz val="10"/>
      <color rgb="FF7030A0"/>
      <name val="Times New Roman"/>
    </font>
    <font>
      <b/>
      <sz val="10"/>
      <color indexed="17"/>
      <name val="Times New Roman"/>
    </font>
    <font>
      <b/>
      <sz val="10"/>
      <color indexed="2"/>
      <name val="Times New Roman"/>
    </font>
    <font>
      <sz val="10"/>
      <name val="Times New Roman"/>
    </font>
    <font>
      <b/>
      <sz val="10"/>
      <name val="Times New Roman"/>
    </font>
    <font>
      <b/>
      <i/>
      <sz val="10"/>
      <name val="Times New Roman"/>
    </font>
    <font>
      <b/>
      <sz val="10"/>
      <color rgb="FFCE181E"/>
      <name val="Times New Roman"/>
    </font>
    <font>
      <sz val="14"/>
      <name val="Times New Roman"/>
    </font>
    <font>
      <sz val="11"/>
      <name val="Calibri"/>
    </font>
    <font>
      <b/>
      <i/>
      <sz val="10"/>
      <color indexed="64"/>
      <name val="Times New Roman"/>
    </font>
    <font>
      <b/>
      <i/>
      <sz val="10"/>
      <color rgb="FF0070C0"/>
      <name val="Times New Roman"/>
    </font>
    <font>
      <b/>
      <sz val="10"/>
      <color rgb="FF0070C0"/>
      <name val="Times New Roman"/>
    </font>
    <font>
      <sz val="11"/>
      <color indexed="64"/>
      <name val="Times New Roman"/>
    </font>
    <font>
      <sz val="10"/>
      <color rgb="FF7030A0"/>
      <name val="Times New Roman"/>
    </font>
    <font>
      <i/>
      <sz val="10"/>
      <color indexed="64"/>
      <name val="Times New Roman"/>
    </font>
    <font>
      <sz val="10"/>
      <color indexed="2"/>
      <name val="Times New Roman"/>
    </font>
    <font>
      <i/>
      <sz val="10"/>
      <color indexed="2"/>
      <name val="Times New Roman"/>
    </font>
    <font>
      <sz val="11"/>
      <color indexed="64"/>
      <name val="Calibri"/>
    </font>
  </fonts>
  <fills count="15">
    <fill>
      <patternFill patternType="none"/>
    </fill>
    <fill>
      <patternFill patternType="gray125"/>
    </fill>
    <fill>
      <patternFill patternType="solid">
        <bgColor indexed="18"/>
      </patternFill>
    </fill>
    <fill>
      <patternFill patternType="solid">
        <fgColor indexed="23"/>
        <bgColor rgb="FFA6A6A6"/>
      </patternFill>
    </fill>
    <fill>
      <patternFill patternType="solid">
        <fgColor indexed="23"/>
        <bgColor rgb="FF3465A4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CC0000"/>
        <bgColor indexed="25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5"/>
        <bgColor indexed="5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4" borderId="0"/>
    <xf numFmtId="0" fontId="1" fillId="3" borderId="0"/>
    <xf numFmtId="0" fontId="1" fillId="3" borderId="0"/>
    <xf numFmtId="0" fontId="1" fillId="4" borderId="0"/>
    <xf numFmtId="0" fontId="2" fillId="5" borderId="0"/>
    <xf numFmtId="0" fontId="2" fillId="5" borderId="0"/>
    <xf numFmtId="0" fontId="2" fillId="0" borderId="0"/>
    <xf numFmtId="0" fontId="2" fillId="0" borderId="0"/>
    <xf numFmtId="0" fontId="3" fillId="6" borderId="0"/>
    <xf numFmtId="0" fontId="3" fillId="6" borderId="0"/>
    <xf numFmtId="0" fontId="4" fillId="7" borderId="0"/>
    <xf numFmtId="0" fontId="4" fillId="7" borderId="0"/>
    <xf numFmtId="0" fontId="4" fillId="8" borderId="0"/>
    <xf numFmtId="0" fontId="4" fillId="7" borderId="0"/>
    <xf numFmtId="0" fontId="4" fillId="7" borderId="0"/>
    <xf numFmtId="0" fontId="4" fillId="8" borderId="0"/>
    <xf numFmtId="0" fontId="5" fillId="0" borderId="0"/>
    <xf numFmtId="0" fontId="5" fillId="0" borderId="0"/>
    <xf numFmtId="0" fontId="6" fillId="9" borderId="0"/>
    <xf numFmtId="0" fontId="6" fillId="9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10" borderId="0"/>
    <xf numFmtId="0" fontId="11" fillId="10" borderId="0"/>
    <xf numFmtId="0" fontId="12" fillId="10" borderId="1"/>
    <xf numFmtId="0" fontId="12" fillId="10" borderId="1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" fillId="0" borderId="0"/>
  </cellStyleXfs>
  <cellXfs count="103">
    <xf numFmtId="0" fontId="0" fillId="0" borderId="0" xfId="0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vertical="center" wrapText="1"/>
    </xf>
    <xf numFmtId="1" fontId="13" fillId="0" borderId="0" xfId="0" applyNumberFormat="1" applyFont="1" applyAlignment="1">
      <alignment vertical="center" wrapText="1"/>
    </xf>
    <xf numFmtId="2" fontId="13" fillId="0" borderId="0" xfId="0" applyNumberFormat="1" applyFont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0" xfId="0"/>
    <xf numFmtId="0" fontId="25" fillId="0" borderId="2" xfId="0" applyFont="1" applyBorder="1" applyAlignment="1">
      <alignment horizontal="left" vertical="center" wrapText="1"/>
    </xf>
    <xf numFmtId="165" fontId="26" fillId="0" borderId="2" xfId="0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8" fillId="0" borderId="0" xfId="0" applyFont="1"/>
    <xf numFmtId="0" fontId="29" fillId="0" borderId="2" xfId="0" applyFont="1" applyBorder="1" applyAlignment="1">
      <alignment horizontal="left" vertical="center" wrapText="1"/>
    </xf>
    <xf numFmtId="2" fontId="26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wrapText="1"/>
    </xf>
    <xf numFmtId="164" fontId="31" fillId="0" borderId="2" xfId="0" applyNumberFormat="1" applyFont="1" applyBorder="1" applyAlignment="1">
      <alignment horizontal="center" vertical="center" wrapText="1"/>
    </xf>
    <xf numFmtId="1" fontId="31" fillId="0" borderId="2" xfId="0" applyNumberFormat="1" applyFont="1" applyBorder="1" applyAlignment="1">
      <alignment horizontal="center" vertical="center" wrapText="1"/>
    </xf>
    <xf numFmtId="2" fontId="31" fillId="0" borderId="2" xfId="0" applyNumberFormat="1" applyFont="1" applyBorder="1" applyAlignment="1">
      <alignment horizontal="center" vertical="center" wrapText="1"/>
    </xf>
    <xf numFmtId="166" fontId="24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0" fontId="23" fillId="11" borderId="2" xfId="0" applyFont="1" applyFill="1" applyBorder="1" applyAlignment="1">
      <alignment horizontal="center" vertical="center" wrapText="1"/>
    </xf>
    <xf numFmtId="49" fontId="13" fillId="11" borderId="2" xfId="0" applyNumberFormat="1" applyFont="1" applyFill="1" applyBorder="1" applyAlignment="1">
      <alignment horizontal="left" vertical="center" wrapText="1"/>
    </xf>
    <xf numFmtId="49" fontId="24" fillId="11" borderId="2" xfId="0" applyNumberFormat="1" applyFont="1" applyFill="1" applyBorder="1" applyAlignment="1">
      <alignment horizontal="center" vertical="center" wrapText="1"/>
    </xf>
    <xf numFmtId="164" fontId="23" fillId="11" borderId="2" xfId="0" applyNumberFormat="1" applyFont="1" applyFill="1" applyBorder="1" applyAlignment="1">
      <alignment horizontal="center" vertical="center" wrapText="1"/>
    </xf>
    <xf numFmtId="1" fontId="23" fillId="11" borderId="2" xfId="0" applyNumberFormat="1" applyFont="1" applyFill="1" applyBorder="1" applyAlignment="1">
      <alignment horizontal="center" vertical="center" wrapText="1"/>
    </xf>
    <xf numFmtId="2" fontId="23" fillId="11" borderId="2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23" fillId="11" borderId="2" xfId="0" applyFont="1" applyFill="1" applyBorder="1" applyAlignment="1">
      <alignment horizontal="left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164" fontId="24" fillId="0" borderId="2" xfId="0" applyNumberFormat="1" applyFont="1" applyBorder="1" applyAlignment="1">
      <alignment horizontal="center" vertical="center" wrapText="1"/>
    </xf>
    <xf numFmtId="1" fontId="24" fillId="0" borderId="2" xfId="0" applyNumberFormat="1" applyFont="1" applyBorder="1" applyAlignment="1">
      <alignment horizontal="center" vertical="center" wrapText="1"/>
    </xf>
    <xf numFmtId="2" fontId="24" fillId="0" borderId="2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13" fillId="12" borderId="0" xfId="0" applyFont="1" applyFill="1" applyAlignment="1">
      <alignment vertical="center" wrapText="1"/>
    </xf>
    <xf numFmtId="0" fontId="0" fillId="12" borderId="0" xfId="0" applyFill="1"/>
    <xf numFmtId="49" fontId="23" fillId="0" borderId="2" xfId="0" applyNumberFormat="1" applyFont="1" applyBorder="1" applyAlignment="1">
      <alignment horizontal="center" vertical="center" wrapText="1"/>
    </xf>
    <xf numFmtId="49" fontId="26" fillId="11" borderId="2" xfId="0" applyNumberFormat="1" applyFont="1" applyFill="1" applyBorder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" fontId="22" fillId="0" borderId="2" xfId="0" applyNumberFormat="1" applyFont="1" applyBorder="1" applyAlignment="1">
      <alignment horizontal="center" vertical="center" wrapText="1"/>
    </xf>
    <xf numFmtId="49" fontId="23" fillId="11" borderId="2" xfId="0" applyNumberFormat="1" applyFont="1" applyFill="1" applyBorder="1" applyAlignment="1">
      <alignment horizontal="left" vertical="center" wrapText="1"/>
    </xf>
    <xf numFmtId="0" fontId="0" fillId="11" borderId="0" xfId="0" applyFill="1"/>
    <xf numFmtId="0" fontId="23" fillId="11" borderId="2" xfId="0" applyFont="1" applyFill="1" applyBorder="1" applyAlignment="1">
      <alignment vertical="center" wrapText="1"/>
    </xf>
    <xf numFmtId="0" fontId="13" fillId="11" borderId="0" xfId="0" applyFont="1" applyFill="1" applyAlignment="1">
      <alignment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164" fontId="34" fillId="0" borderId="2" xfId="0" applyNumberFormat="1" applyFont="1" applyBorder="1" applyAlignment="1">
      <alignment horizontal="center" vertical="center" wrapText="1"/>
    </xf>
    <xf numFmtId="1" fontId="34" fillId="0" borderId="2" xfId="0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164" fontId="36" fillId="0" borderId="2" xfId="0" applyNumberFormat="1" applyFont="1" applyBorder="1" applyAlignment="1">
      <alignment horizontal="center" vertical="center" wrapText="1"/>
    </xf>
    <xf numFmtId="1" fontId="36" fillId="0" borderId="2" xfId="0" applyNumberFormat="1" applyFont="1" applyBorder="1" applyAlignment="1">
      <alignment horizontal="center" vertical="center" wrapText="1"/>
    </xf>
    <xf numFmtId="2" fontId="36" fillId="0" borderId="2" xfId="0" applyNumberFormat="1" applyFont="1" applyBorder="1" applyAlignment="1">
      <alignment horizontal="center" vertical="center" wrapText="1"/>
    </xf>
    <xf numFmtId="49" fontId="24" fillId="13" borderId="3" xfId="0" applyNumberFormat="1" applyFont="1" applyFill="1" applyBorder="1" applyAlignment="1">
      <alignment horizontal="center" vertical="center" wrapText="1"/>
    </xf>
    <xf numFmtId="164" fontId="13" fillId="13" borderId="3" xfId="0" applyNumberFormat="1" applyFont="1" applyFill="1" applyBorder="1" applyAlignment="1">
      <alignment horizontal="center" vertical="center" wrapText="1"/>
    </xf>
    <xf numFmtId="1" fontId="13" fillId="13" borderId="3" xfId="0" applyNumberFormat="1" applyFont="1" applyFill="1" applyBorder="1" applyAlignment="1">
      <alignment horizontal="center" vertical="center" wrapText="1"/>
    </xf>
    <xf numFmtId="2" fontId="13" fillId="13" borderId="3" xfId="0" applyNumberFormat="1" applyFont="1" applyFill="1" applyBorder="1" applyAlignment="1">
      <alignment horizontal="center" vertical="center" wrapText="1"/>
    </xf>
    <xf numFmtId="49" fontId="24" fillId="13" borderId="0" xfId="0" applyNumberFormat="1" applyFont="1" applyFill="1" applyAlignment="1">
      <alignment horizontal="center" vertical="center" wrapText="1"/>
    </xf>
    <xf numFmtId="164" fontId="13" fillId="13" borderId="0" xfId="0" applyNumberFormat="1" applyFont="1" applyFill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0" fontId="0" fillId="14" borderId="0" xfId="0" applyFill="1"/>
    <xf numFmtId="49" fontId="15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1" fontId="17" fillId="0" borderId="2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</cellXfs>
  <cellStyles count="43">
    <cellStyle name="Accent 1 1" xfId="1"/>
    <cellStyle name="Accent 1 2" xfId="2"/>
    <cellStyle name="Accent 2 1" xfId="3"/>
    <cellStyle name="Accent 2 1 2" xfId="4"/>
    <cellStyle name="Accent 2 1 3" xfId="5"/>
    <cellStyle name="Accent 2 2" xfId="6"/>
    <cellStyle name="Accent 2 2 2" xfId="7"/>
    <cellStyle name="Accent 2 2 3" xfId="8"/>
    <cellStyle name="Accent 3 1" xfId="9"/>
    <cellStyle name="Accent 3 2" xfId="10"/>
    <cellStyle name="Accent 4" xfId="11"/>
    <cellStyle name="Accent 5" xfId="12"/>
    <cellStyle name="Bad 1" xfId="13"/>
    <cellStyle name="Bad 2" xfId="14"/>
    <cellStyle name="Error 1" xfId="15"/>
    <cellStyle name="Error 1 2" xfId="16"/>
    <cellStyle name="Error 1 3" xfId="17"/>
    <cellStyle name="Error 2" xfId="18"/>
    <cellStyle name="Error 2 2" xfId="19"/>
    <cellStyle name="Error 2 3" xfId="20"/>
    <cellStyle name="Footnote 1" xfId="21"/>
    <cellStyle name="Footnote 2" xfId="22"/>
    <cellStyle name="Good 1" xfId="23"/>
    <cellStyle name="Good 2" xfId="24"/>
    <cellStyle name="Heading 1 1" xfId="25"/>
    <cellStyle name="Heading 1 2" xfId="26"/>
    <cellStyle name="Heading 2 1" xfId="27"/>
    <cellStyle name="Heading 2 2" xfId="28"/>
    <cellStyle name="Heading 3" xfId="29"/>
    <cellStyle name="Heading 4" xfId="30"/>
    <cellStyle name="Hyperlink 1" xfId="31"/>
    <cellStyle name="Hyperlink 2" xfId="32"/>
    <cellStyle name="Neutral 1" xfId="33"/>
    <cellStyle name="Neutral 2" xfId="34"/>
    <cellStyle name="Note 1" xfId="35"/>
    <cellStyle name="Note 2" xfId="36"/>
    <cellStyle name="Status 1" xfId="37"/>
    <cellStyle name="Status 2" xfId="38"/>
    <cellStyle name="Text 1" xfId="39"/>
    <cellStyle name="Text 2" xfId="40"/>
    <cellStyle name="Warning 1" xfId="41"/>
    <cellStyle name="Warning 2" xf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14</xdr:col>
      <xdr:colOff>66677</xdr:colOff>
      <xdr:row>0</xdr:row>
      <xdr:rowOff>5135515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34" t="4352" r="22569" b="5168"/>
        <a:stretch/>
      </xdr:blipFill>
      <xdr:spPr>
        <a:xfrm rot="5400000">
          <a:off x="2718619" y="-2718618"/>
          <a:ext cx="5135514" cy="10572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50"/>
  <sheetViews>
    <sheetView tabSelected="1" view="pageBreakPreview" workbookViewId="0">
      <selection activeCell="Q1" sqref="Q1"/>
    </sheetView>
  </sheetViews>
  <sheetFormatPr defaultColWidth="8" defaultRowHeight="12.75" customHeight="1" x14ac:dyDescent="0.25"/>
  <cols>
    <col min="1" max="1" width="8.7109375" style="1" customWidth="1"/>
    <col min="2" max="2" width="64" style="1" customWidth="1"/>
    <col min="3" max="3" width="9.28515625" style="2" customWidth="1"/>
    <col min="4" max="4" width="6.7109375" style="3" customWidth="1"/>
    <col min="5" max="5" width="7.28515625" style="3" customWidth="1"/>
    <col min="6" max="6" width="8.42578125" style="3" customWidth="1"/>
    <col min="7" max="7" width="8" style="4" customWidth="1"/>
    <col min="8" max="8" width="6.42578125" style="4" customWidth="1"/>
    <col min="9" max="9" width="5.28515625" style="4" customWidth="1"/>
    <col min="10" max="10" width="6.85546875" style="4" customWidth="1"/>
    <col min="11" max="11" width="6.28515625" style="5" customWidth="1"/>
    <col min="12" max="12" width="6.140625" style="5" customWidth="1"/>
    <col min="13" max="13" width="7" style="5" customWidth="1"/>
    <col min="14" max="14" width="7.140625" style="5" customWidth="1"/>
    <col min="15" max="224" width="8" style="1" customWidth="1"/>
    <col min="225" max="257" width="8" customWidth="1"/>
  </cols>
  <sheetData>
    <row r="1" spans="1:226" s="31" customFormat="1" ht="409.5" customHeight="1" x14ac:dyDescent="0.25">
      <c r="A1" s="1"/>
      <c r="B1" s="1"/>
      <c r="C1" s="2"/>
      <c r="D1" s="3"/>
      <c r="E1" s="3"/>
      <c r="F1" s="3"/>
      <c r="G1" s="4"/>
      <c r="H1" s="4"/>
      <c r="I1" s="4"/>
      <c r="J1" s="4"/>
      <c r="K1" s="5"/>
      <c r="L1" s="5"/>
      <c r="M1" s="5"/>
      <c r="N1" s="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</row>
    <row r="2" spans="1:226" ht="12.75" customHeight="1" x14ac:dyDescent="0.25">
      <c r="A2" s="95" t="s">
        <v>0</v>
      </c>
      <c r="B2" s="96" t="s">
        <v>1</v>
      </c>
      <c r="C2" s="97" t="s">
        <v>2</v>
      </c>
      <c r="D2" s="98" t="s">
        <v>3</v>
      </c>
      <c r="E2" s="98"/>
      <c r="F2" s="98"/>
      <c r="G2" s="99" t="s">
        <v>4</v>
      </c>
      <c r="H2" s="100" t="s">
        <v>5</v>
      </c>
      <c r="I2" s="100"/>
      <c r="J2" s="100"/>
      <c r="K2" s="100"/>
      <c r="L2" s="101" t="s">
        <v>6</v>
      </c>
      <c r="M2" s="101"/>
      <c r="N2" s="101"/>
      <c r="O2" s="10"/>
    </row>
    <row r="3" spans="1:226" ht="34.15" customHeight="1" x14ac:dyDescent="0.25">
      <c r="A3" s="95"/>
      <c r="B3" s="96"/>
      <c r="C3" s="97"/>
      <c r="D3" s="7" t="s">
        <v>7</v>
      </c>
      <c r="E3" s="7" t="s">
        <v>8</v>
      </c>
      <c r="F3" s="11" t="s">
        <v>9</v>
      </c>
      <c r="G3" s="99"/>
      <c r="H3" s="8" t="s">
        <v>10</v>
      </c>
      <c r="I3" s="8" t="s">
        <v>11</v>
      </c>
      <c r="J3" s="8" t="s">
        <v>12</v>
      </c>
      <c r="K3" s="9" t="s">
        <v>13</v>
      </c>
      <c r="L3" s="12" t="s">
        <v>14</v>
      </c>
      <c r="M3" s="9" t="s">
        <v>15</v>
      </c>
      <c r="N3" s="9" t="s">
        <v>16</v>
      </c>
      <c r="O3" s="10"/>
    </row>
    <row r="4" spans="1:226" ht="12" customHeight="1" x14ac:dyDescent="0.25">
      <c r="A4" s="13"/>
      <c r="B4" s="14" t="s">
        <v>17</v>
      </c>
      <c r="C4" s="6"/>
      <c r="D4" s="15"/>
      <c r="E4" s="15"/>
      <c r="F4" s="15"/>
      <c r="G4" s="16"/>
      <c r="H4" s="16"/>
      <c r="I4" s="16"/>
      <c r="J4" s="16"/>
      <c r="K4" s="17"/>
      <c r="L4" s="17"/>
      <c r="M4" s="17"/>
      <c r="N4" s="17"/>
      <c r="O4" s="10"/>
    </row>
    <row r="5" spans="1:226" ht="12" customHeight="1" x14ac:dyDescent="0.25">
      <c r="A5" s="18"/>
      <c r="B5" s="19" t="s">
        <v>18</v>
      </c>
      <c r="C5" s="6"/>
      <c r="D5" s="15"/>
      <c r="E5" s="15"/>
      <c r="F5" s="15"/>
      <c r="G5" s="16"/>
      <c r="H5" s="16"/>
      <c r="I5" s="16"/>
      <c r="J5" s="16"/>
      <c r="K5" s="17"/>
      <c r="L5" s="17"/>
      <c r="M5" s="17"/>
      <c r="N5" s="17"/>
      <c r="O5" s="10"/>
    </row>
    <row r="6" spans="1:226" ht="12" customHeight="1" x14ac:dyDescent="0.25">
      <c r="A6" s="6"/>
      <c r="B6" s="20" t="s">
        <v>19</v>
      </c>
      <c r="C6" s="21"/>
      <c r="D6" s="15"/>
      <c r="E6" s="15"/>
      <c r="F6" s="15"/>
      <c r="G6" s="16"/>
      <c r="H6" s="16"/>
      <c r="I6" s="16"/>
      <c r="J6" s="16"/>
      <c r="K6" s="17"/>
      <c r="L6" s="17"/>
      <c r="M6" s="17"/>
      <c r="N6" s="17"/>
      <c r="O6" s="10"/>
    </row>
    <row r="7" spans="1:226" ht="12" customHeight="1" x14ac:dyDescent="0.25">
      <c r="A7" s="22"/>
      <c r="B7" s="23" t="s">
        <v>20</v>
      </c>
      <c r="C7" s="24">
        <v>17.5</v>
      </c>
      <c r="D7" s="25">
        <v>1.6</v>
      </c>
      <c r="E7" s="25">
        <v>3.1</v>
      </c>
      <c r="F7" s="25">
        <v>1.1000000000000001</v>
      </c>
      <c r="G7" s="26">
        <v>38</v>
      </c>
      <c r="H7" s="26">
        <v>0</v>
      </c>
      <c r="I7" s="26">
        <v>0</v>
      </c>
      <c r="J7" s="26">
        <v>0</v>
      </c>
      <c r="K7" s="27">
        <v>0</v>
      </c>
      <c r="L7" s="27">
        <v>0</v>
      </c>
      <c r="M7" s="27">
        <v>0</v>
      </c>
      <c r="N7" s="27">
        <v>0</v>
      </c>
      <c r="O7" s="10"/>
    </row>
    <row r="8" spans="1:226" ht="12" customHeight="1" x14ac:dyDescent="0.25">
      <c r="A8" s="22">
        <v>210</v>
      </c>
      <c r="B8" s="23" t="s">
        <v>21</v>
      </c>
      <c r="C8" s="24">
        <v>150</v>
      </c>
      <c r="D8" s="15">
        <v>13.9</v>
      </c>
      <c r="E8" s="15">
        <v>14.4</v>
      </c>
      <c r="F8" s="15">
        <v>3.4</v>
      </c>
      <c r="G8" s="16">
        <v>199</v>
      </c>
      <c r="H8" s="16">
        <v>124</v>
      </c>
      <c r="I8" s="16">
        <v>20</v>
      </c>
      <c r="J8" s="16">
        <v>245</v>
      </c>
      <c r="K8" s="17">
        <v>2.59</v>
      </c>
      <c r="L8" s="17">
        <v>0.06</v>
      </c>
      <c r="M8" s="17">
        <v>0.73</v>
      </c>
      <c r="N8" s="17">
        <v>0.11</v>
      </c>
      <c r="O8" s="10"/>
    </row>
    <row r="9" spans="1:226" ht="12" customHeight="1" x14ac:dyDescent="0.25">
      <c r="A9" s="22">
        <v>306</v>
      </c>
      <c r="B9" s="28" t="s">
        <v>22</v>
      </c>
      <c r="C9" s="24">
        <v>50</v>
      </c>
      <c r="D9" s="15">
        <v>1.6</v>
      </c>
      <c r="E9" s="15">
        <v>0.1</v>
      </c>
      <c r="F9" s="15">
        <v>3.2</v>
      </c>
      <c r="G9" s="16">
        <v>20</v>
      </c>
      <c r="H9" s="16">
        <v>10</v>
      </c>
      <c r="I9" s="16">
        <v>10</v>
      </c>
      <c r="J9" s="16">
        <v>32</v>
      </c>
      <c r="K9" s="17">
        <v>0.36</v>
      </c>
      <c r="L9" s="17">
        <v>0</v>
      </c>
      <c r="M9" s="17">
        <v>5</v>
      </c>
      <c r="N9" s="17">
        <v>0</v>
      </c>
      <c r="O9" s="10"/>
    </row>
    <row r="10" spans="1:226" ht="12" customHeight="1" x14ac:dyDescent="0.25">
      <c r="A10" s="22">
        <v>338</v>
      </c>
      <c r="B10" s="23" t="s">
        <v>23</v>
      </c>
      <c r="C10" s="24">
        <v>110</v>
      </c>
      <c r="D10" s="25">
        <v>0.4</v>
      </c>
      <c r="E10" s="15">
        <v>0.4</v>
      </c>
      <c r="F10" s="15">
        <v>10.8</v>
      </c>
      <c r="G10" s="16">
        <v>49</v>
      </c>
      <c r="H10" s="16">
        <v>18</v>
      </c>
      <c r="I10" s="16">
        <v>10</v>
      </c>
      <c r="J10" s="16">
        <v>12</v>
      </c>
      <c r="K10" s="17">
        <v>2.4</v>
      </c>
      <c r="L10" s="17">
        <v>0</v>
      </c>
      <c r="M10" s="17">
        <v>11</v>
      </c>
      <c r="N10" s="17">
        <v>0</v>
      </c>
      <c r="O10" s="10"/>
    </row>
    <row r="11" spans="1:226" ht="12" customHeight="1" x14ac:dyDescent="0.25">
      <c r="A11" s="22">
        <v>376</v>
      </c>
      <c r="B11" s="23" t="s">
        <v>24</v>
      </c>
      <c r="C11" s="24">
        <v>200</v>
      </c>
      <c r="D11" s="15">
        <v>0.2</v>
      </c>
      <c r="E11" s="15">
        <v>0.1</v>
      </c>
      <c r="F11" s="15">
        <v>5</v>
      </c>
      <c r="G11" s="16">
        <v>21</v>
      </c>
      <c r="H11" s="16">
        <v>5</v>
      </c>
      <c r="I11" s="16">
        <v>4</v>
      </c>
      <c r="J11" s="16">
        <v>8</v>
      </c>
      <c r="K11" s="17">
        <v>0.9</v>
      </c>
      <c r="L11" s="17">
        <v>0</v>
      </c>
      <c r="M11" s="17">
        <v>0.1</v>
      </c>
      <c r="N11" s="17">
        <v>0</v>
      </c>
      <c r="O11" s="10"/>
    </row>
    <row r="12" spans="1:226" ht="12" customHeight="1" x14ac:dyDescent="0.25">
      <c r="A12" s="6"/>
      <c r="B12" s="29" t="s">
        <v>25</v>
      </c>
      <c r="C12" s="30">
        <v>49</v>
      </c>
      <c r="D12" s="15">
        <v>4</v>
      </c>
      <c r="E12" s="15">
        <v>1</v>
      </c>
      <c r="F12" s="15">
        <v>28.6</v>
      </c>
      <c r="G12" s="16">
        <v>143</v>
      </c>
      <c r="H12" s="16">
        <v>20</v>
      </c>
      <c r="I12" s="16">
        <v>0</v>
      </c>
      <c r="J12" s="16">
        <v>0</v>
      </c>
      <c r="K12" s="17">
        <v>1</v>
      </c>
      <c r="L12" s="17">
        <v>0.2</v>
      </c>
      <c r="M12" s="17">
        <v>0</v>
      </c>
      <c r="N12" s="17">
        <v>0</v>
      </c>
      <c r="O12" s="10"/>
      <c r="HQ12" s="31"/>
      <c r="HR12" s="31"/>
    </row>
    <row r="13" spans="1:226" ht="12" customHeight="1" x14ac:dyDescent="0.25">
      <c r="A13" s="22"/>
      <c r="B13" s="32" t="s">
        <v>26</v>
      </c>
      <c r="C13" s="33"/>
      <c r="D13" s="34">
        <f>SUM(D7:D12)</f>
        <v>21.7</v>
      </c>
      <c r="E13" s="34">
        <f t="shared" ref="E13:N13" si="0">SUM(E7:E12)</f>
        <v>19.100000000000001</v>
      </c>
      <c r="F13" s="34">
        <f t="shared" si="0"/>
        <v>52.1</v>
      </c>
      <c r="G13" s="35">
        <f t="shared" si="0"/>
        <v>470</v>
      </c>
      <c r="H13" s="35">
        <f t="shared" si="0"/>
        <v>177</v>
      </c>
      <c r="I13" s="35">
        <f t="shared" si="0"/>
        <v>44</v>
      </c>
      <c r="J13" s="35">
        <f t="shared" si="0"/>
        <v>297</v>
      </c>
      <c r="K13" s="36">
        <f t="shared" si="0"/>
        <v>7.25</v>
      </c>
      <c r="L13" s="36">
        <f t="shared" si="0"/>
        <v>0.26</v>
      </c>
      <c r="M13" s="36">
        <f t="shared" si="0"/>
        <v>16.830000000000002</v>
      </c>
      <c r="N13" s="36">
        <f t="shared" si="0"/>
        <v>0.11</v>
      </c>
      <c r="O13" s="10"/>
    </row>
    <row r="14" spans="1:226" ht="12" customHeight="1" x14ac:dyDescent="0.25">
      <c r="A14" s="22"/>
      <c r="B14" s="37" t="s">
        <v>27</v>
      </c>
      <c r="C14" s="38"/>
      <c r="D14" s="15"/>
      <c r="E14" s="15"/>
      <c r="F14" s="15"/>
      <c r="G14" s="16"/>
      <c r="H14" s="16"/>
      <c r="I14" s="16"/>
      <c r="J14" s="16"/>
      <c r="K14" s="17"/>
      <c r="L14" s="17"/>
      <c r="M14" s="17"/>
      <c r="N14" s="17"/>
      <c r="O14" s="10"/>
    </row>
    <row r="15" spans="1:226" ht="12" customHeight="1" x14ac:dyDescent="0.25">
      <c r="A15" s="22">
        <v>102</v>
      </c>
      <c r="B15" s="39" t="s">
        <v>28</v>
      </c>
      <c r="C15" s="24">
        <v>200</v>
      </c>
      <c r="D15" s="25">
        <v>4.7</v>
      </c>
      <c r="E15" s="25">
        <v>4.4000000000000004</v>
      </c>
      <c r="F15" s="25">
        <v>15.7</v>
      </c>
      <c r="G15" s="26">
        <v>122</v>
      </c>
      <c r="H15" s="26">
        <v>23</v>
      </c>
      <c r="I15" s="26">
        <v>26</v>
      </c>
      <c r="J15" s="26">
        <v>70</v>
      </c>
      <c r="K15" s="27">
        <v>1.6</v>
      </c>
      <c r="L15" s="27">
        <v>0.3</v>
      </c>
      <c r="M15" s="27">
        <v>4.8</v>
      </c>
      <c r="N15" s="27">
        <v>0</v>
      </c>
      <c r="O15" s="10"/>
    </row>
    <row r="16" spans="1:226" s="1" customFormat="1" ht="12" customHeight="1" x14ac:dyDescent="0.25">
      <c r="A16" s="22">
        <v>265</v>
      </c>
      <c r="B16" s="28" t="s">
        <v>29</v>
      </c>
      <c r="C16" s="24">
        <v>150</v>
      </c>
      <c r="D16" s="25">
        <v>8.6</v>
      </c>
      <c r="E16" s="25">
        <v>8.6</v>
      </c>
      <c r="F16" s="25">
        <v>25.72</v>
      </c>
      <c r="G16" s="26">
        <v>214</v>
      </c>
      <c r="H16" s="26">
        <v>11</v>
      </c>
      <c r="I16" s="26">
        <v>31</v>
      </c>
      <c r="J16" s="26">
        <v>73</v>
      </c>
      <c r="K16" s="27">
        <v>1.2</v>
      </c>
      <c r="L16" s="27">
        <v>0.7</v>
      </c>
      <c r="M16" s="27">
        <v>0.1</v>
      </c>
      <c r="N16" s="27">
        <v>0</v>
      </c>
      <c r="O16" s="10"/>
      <c r="HQ16" s="31"/>
    </row>
    <row r="17" spans="1:225" s="1" customFormat="1" ht="12" customHeight="1" x14ac:dyDescent="0.25">
      <c r="A17" s="22">
        <v>71</v>
      </c>
      <c r="B17" s="28" t="s">
        <v>30</v>
      </c>
      <c r="C17" s="24">
        <v>60</v>
      </c>
      <c r="D17" s="25">
        <v>0.5</v>
      </c>
      <c r="E17" s="25">
        <v>0</v>
      </c>
      <c r="F17" s="25">
        <v>1.5</v>
      </c>
      <c r="G17" s="26">
        <v>8</v>
      </c>
      <c r="H17" s="26">
        <v>14</v>
      </c>
      <c r="I17" s="26">
        <v>8</v>
      </c>
      <c r="J17" s="26">
        <v>25</v>
      </c>
      <c r="K17" s="27">
        <v>0.4</v>
      </c>
      <c r="L17" s="27">
        <v>0</v>
      </c>
      <c r="M17" s="27">
        <v>6</v>
      </c>
      <c r="N17" s="27">
        <v>0</v>
      </c>
      <c r="O17" s="10"/>
      <c r="HQ17" s="31"/>
    </row>
    <row r="18" spans="1:225" s="1" customFormat="1" ht="12" customHeight="1" x14ac:dyDescent="0.25">
      <c r="A18" s="22"/>
      <c r="B18" s="28" t="s">
        <v>31</v>
      </c>
      <c r="C18" s="24">
        <v>28</v>
      </c>
      <c r="D18" s="25">
        <v>1.7</v>
      </c>
      <c r="E18" s="25">
        <v>6.2</v>
      </c>
      <c r="F18" s="25">
        <v>15.7</v>
      </c>
      <c r="G18" s="26">
        <v>124</v>
      </c>
      <c r="H18" s="26">
        <v>0</v>
      </c>
      <c r="I18" s="26">
        <v>0</v>
      </c>
      <c r="J18" s="26">
        <v>0</v>
      </c>
      <c r="K18" s="27">
        <v>0</v>
      </c>
      <c r="L18" s="27">
        <v>0</v>
      </c>
      <c r="M18" s="27">
        <v>0</v>
      </c>
      <c r="N18" s="27">
        <v>0</v>
      </c>
      <c r="O18" s="10"/>
      <c r="HQ18" s="31"/>
    </row>
    <row r="19" spans="1:225" s="40" customFormat="1" ht="12" customHeight="1" x14ac:dyDescent="0.25">
      <c r="A19" s="6">
        <v>389</v>
      </c>
      <c r="B19" s="39" t="s">
        <v>32</v>
      </c>
      <c r="C19" s="30">
        <v>200</v>
      </c>
      <c r="D19" s="15">
        <v>0.2</v>
      </c>
      <c r="E19" s="15">
        <v>0.1</v>
      </c>
      <c r="F19" s="15">
        <v>10.1</v>
      </c>
      <c r="G19" s="16">
        <v>41</v>
      </c>
      <c r="H19" s="16">
        <v>5</v>
      </c>
      <c r="I19" s="16">
        <v>4</v>
      </c>
      <c r="J19" s="16">
        <v>8</v>
      </c>
      <c r="K19" s="17">
        <v>0.9</v>
      </c>
      <c r="L19" s="17">
        <v>0</v>
      </c>
      <c r="M19" s="17">
        <v>0.1</v>
      </c>
      <c r="N19" s="17">
        <v>0</v>
      </c>
      <c r="O19" s="41"/>
      <c r="HQ19" s="42"/>
    </row>
    <row r="20" spans="1:225" ht="12" customHeight="1" x14ac:dyDescent="0.25">
      <c r="A20" s="6"/>
      <c r="B20" s="29" t="s">
        <v>33</v>
      </c>
      <c r="C20" s="21" t="s">
        <v>34</v>
      </c>
      <c r="D20" s="15">
        <v>5.8</v>
      </c>
      <c r="E20" s="15">
        <v>1.3</v>
      </c>
      <c r="F20" s="15">
        <v>39.400000000000006</v>
      </c>
      <c r="G20" s="16">
        <v>196</v>
      </c>
      <c r="H20" s="16">
        <v>38</v>
      </c>
      <c r="I20" s="16">
        <v>0</v>
      </c>
      <c r="J20" s="16">
        <v>0</v>
      </c>
      <c r="K20" s="17">
        <v>1.98</v>
      </c>
      <c r="L20" s="17">
        <v>0.25</v>
      </c>
      <c r="M20" s="17">
        <v>0</v>
      </c>
      <c r="N20" s="17">
        <v>0</v>
      </c>
      <c r="O20" s="10"/>
    </row>
    <row r="21" spans="1:225" ht="12" customHeight="1" x14ac:dyDescent="0.25">
      <c r="A21" s="6"/>
      <c r="B21" s="43" t="s">
        <v>26</v>
      </c>
      <c r="C21" s="44"/>
      <c r="D21" s="34">
        <f>SUM(D15:D20)</f>
        <v>21.5</v>
      </c>
      <c r="E21" s="34">
        <f t="shared" ref="E21:N21" si="1">SUM(E15:E20)</f>
        <v>20.6</v>
      </c>
      <c r="F21" s="34">
        <f t="shared" si="1"/>
        <v>108.12</v>
      </c>
      <c r="G21" s="35">
        <f t="shared" si="1"/>
        <v>705</v>
      </c>
      <c r="H21" s="35">
        <f t="shared" si="1"/>
        <v>91</v>
      </c>
      <c r="I21" s="35">
        <f t="shared" si="1"/>
        <v>69</v>
      </c>
      <c r="J21" s="35">
        <f t="shared" si="1"/>
        <v>176</v>
      </c>
      <c r="K21" s="36">
        <f t="shared" si="1"/>
        <v>6.08</v>
      </c>
      <c r="L21" s="36">
        <f t="shared" si="1"/>
        <v>1.25</v>
      </c>
      <c r="M21" s="36">
        <f t="shared" si="1"/>
        <v>10.999999999999998</v>
      </c>
      <c r="N21" s="36">
        <f t="shared" si="1"/>
        <v>0</v>
      </c>
      <c r="O21" s="10"/>
    </row>
    <row r="22" spans="1:225" ht="12" customHeight="1" x14ac:dyDescent="0.25">
      <c r="A22" s="6"/>
      <c r="B22" s="20" t="s">
        <v>35</v>
      </c>
      <c r="C22" s="21"/>
      <c r="D22" s="15"/>
      <c r="E22" s="15"/>
      <c r="F22" s="15"/>
      <c r="G22" s="16"/>
      <c r="H22" s="16"/>
      <c r="I22" s="16"/>
      <c r="J22" s="16"/>
      <c r="K22" s="17"/>
      <c r="L22" s="17"/>
      <c r="M22" s="17"/>
      <c r="N22" s="17"/>
      <c r="O22" s="10"/>
    </row>
    <row r="23" spans="1:225" ht="12" customHeight="1" x14ac:dyDescent="0.25">
      <c r="A23" s="22" t="s">
        <v>36</v>
      </c>
      <c r="B23" s="45" t="s">
        <v>37</v>
      </c>
      <c r="C23" s="38" t="s">
        <v>38</v>
      </c>
      <c r="D23" s="25">
        <v>12</v>
      </c>
      <c r="E23" s="25">
        <v>9.3000000000000007</v>
      </c>
      <c r="F23" s="25">
        <v>27.9</v>
      </c>
      <c r="G23" s="26">
        <v>243</v>
      </c>
      <c r="H23" s="26">
        <v>91</v>
      </c>
      <c r="I23" s="26">
        <v>19</v>
      </c>
      <c r="J23" s="26">
        <v>128</v>
      </c>
      <c r="K23" s="27">
        <v>0.68</v>
      </c>
      <c r="L23" s="27">
        <v>7.0000000000000007E-2</v>
      </c>
      <c r="M23" s="27">
        <v>0.09</v>
      </c>
      <c r="N23" s="27">
        <v>0.03</v>
      </c>
      <c r="O23" s="10"/>
    </row>
    <row r="24" spans="1:225" ht="12" customHeight="1" x14ac:dyDescent="0.25">
      <c r="A24" s="22">
        <v>338</v>
      </c>
      <c r="B24" s="23" t="s">
        <v>23</v>
      </c>
      <c r="C24" s="38" t="s">
        <v>39</v>
      </c>
      <c r="D24" s="25">
        <v>0.4</v>
      </c>
      <c r="E24" s="15">
        <v>0.4</v>
      </c>
      <c r="F24" s="15">
        <v>10.8</v>
      </c>
      <c r="G24" s="16">
        <v>49</v>
      </c>
      <c r="H24" s="16">
        <v>18</v>
      </c>
      <c r="I24" s="16">
        <v>10</v>
      </c>
      <c r="J24" s="16">
        <v>12</v>
      </c>
      <c r="K24" s="17">
        <v>2.4</v>
      </c>
      <c r="L24" s="17">
        <v>0</v>
      </c>
      <c r="M24" s="17">
        <v>11</v>
      </c>
      <c r="N24" s="17">
        <v>0</v>
      </c>
      <c r="O24" s="10"/>
    </row>
    <row r="25" spans="1:225" ht="12" customHeight="1" x14ac:dyDescent="0.25">
      <c r="A25" s="22">
        <v>377</v>
      </c>
      <c r="B25" s="23" t="s">
        <v>40</v>
      </c>
      <c r="C25" s="38" t="s">
        <v>41</v>
      </c>
      <c r="D25" s="15">
        <v>0.3</v>
      </c>
      <c r="E25" s="15">
        <v>0.1</v>
      </c>
      <c r="F25" s="15">
        <v>10.3</v>
      </c>
      <c r="G25" s="16">
        <v>43</v>
      </c>
      <c r="H25" s="16">
        <v>8</v>
      </c>
      <c r="I25" s="16">
        <v>5</v>
      </c>
      <c r="J25" s="16">
        <v>10</v>
      </c>
      <c r="K25" s="17">
        <v>0.9</v>
      </c>
      <c r="L25" s="17">
        <v>0</v>
      </c>
      <c r="M25" s="17">
        <v>2.9</v>
      </c>
      <c r="N25" s="17">
        <v>0</v>
      </c>
      <c r="O25" s="10"/>
    </row>
    <row r="26" spans="1:225" ht="12" customHeight="1" x14ac:dyDescent="0.25">
      <c r="A26" s="6"/>
      <c r="B26" s="43" t="s">
        <v>26</v>
      </c>
      <c r="C26" s="46"/>
      <c r="D26" s="34">
        <f>SUM(D23:D25)</f>
        <v>12.700000000000001</v>
      </c>
      <c r="E26" s="34">
        <f t="shared" ref="E26:N26" si="2">SUM(E23:E25)</f>
        <v>9.8000000000000007</v>
      </c>
      <c r="F26" s="34">
        <f t="shared" si="2"/>
        <v>49</v>
      </c>
      <c r="G26" s="35">
        <f t="shared" si="2"/>
        <v>335</v>
      </c>
      <c r="H26" s="35">
        <f t="shared" si="2"/>
        <v>117</v>
      </c>
      <c r="I26" s="35">
        <f t="shared" si="2"/>
        <v>34</v>
      </c>
      <c r="J26" s="35">
        <f t="shared" si="2"/>
        <v>150</v>
      </c>
      <c r="K26" s="36">
        <f t="shared" si="2"/>
        <v>3.98</v>
      </c>
      <c r="L26" s="36">
        <f t="shared" si="2"/>
        <v>7.0000000000000007E-2</v>
      </c>
      <c r="M26" s="36">
        <f t="shared" si="2"/>
        <v>13.99</v>
      </c>
      <c r="N26" s="36">
        <f t="shared" si="2"/>
        <v>0.03</v>
      </c>
      <c r="O26" s="10"/>
    </row>
    <row r="27" spans="1:225" ht="12" customHeight="1" x14ac:dyDescent="0.25">
      <c r="A27" s="6"/>
      <c r="B27" s="47" t="s">
        <v>42</v>
      </c>
      <c r="C27" s="48"/>
      <c r="D27" s="48">
        <f>D13+D21+D26</f>
        <v>55.900000000000006</v>
      </c>
      <c r="E27" s="48">
        <f t="shared" ref="E27:N27" si="3">E13+E21+E26</f>
        <v>49.5</v>
      </c>
      <c r="F27" s="48">
        <f t="shared" si="3"/>
        <v>209.22</v>
      </c>
      <c r="G27" s="49">
        <f t="shared" si="3"/>
        <v>1510</v>
      </c>
      <c r="H27" s="49">
        <f t="shared" si="3"/>
        <v>385</v>
      </c>
      <c r="I27" s="49">
        <f t="shared" si="3"/>
        <v>147</v>
      </c>
      <c r="J27" s="49">
        <f t="shared" si="3"/>
        <v>623</v>
      </c>
      <c r="K27" s="50">
        <f t="shared" si="3"/>
        <v>17.309999999999999</v>
      </c>
      <c r="L27" s="50">
        <f t="shared" si="3"/>
        <v>1.58</v>
      </c>
      <c r="M27" s="50">
        <f t="shared" si="3"/>
        <v>41.82</v>
      </c>
      <c r="N27" s="50">
        <f t="shared" si="3"/>
        <v>0.14000000000000001</v>
      </c>
      <c r="O27" s="10"/>
    </row>
    <row r="28" spans="1:225" ht="12" customHeight="1" x14ac:dyDescent="0.25">
      <c r="A28" s="6"/>
      <c r="B28" s="19" t="s">
        <v>43</v>
      </c>
      <c r="C28" s="21"/>
      <c r="D28" s="15"/>
      <c r="E28" s="15"/>
      <c r="F28" s="15"/>
      <c r="G28" s="16"/>
      <c r="H28" s="16"/>
      <c r="I28" s="16"/>
      <c r="J28" s="16"/>
      <c r="K28" s="17"/>
      <c r="L28" s="17"/>
      <c r="M28" s="17"/>
      <c r="N28" s="17"/>
      <c r="O28" s="10"/>
    </row>
    <row r="29" spans="1:225" ht="12" customHeight="1" x14ac:dyDescent="0.25">
      <c r="A29" s="6"/>
      <c r="B29" s="20" t="s">
        <v>19</v>
      </c>
      <c r="C29" s="21"/>
      <c r="D29" s="15"/>
      <c r="E29" s="15"/>
      <c r="F29" s="15"/>
      <c r="G29" s="16"/>
      <c r="H29" s="16"/>
      <c r="I29" s="16"/>
      <c r="J29" s="16"/>
      <c r="K29" s="17"/>
      <c r="L29" s="17"/>
      <c r="M29" s="17"/>
      <c r="N29" s="17"/>
      <c r="O29" s="10"/>
    </row>
    <row r="30" spans="1:225" ht="12" customHeight="1" x14ac:dyDescent="0.25">
      <c r="A30" s="22" t="s">
        <v>44</v>
      </c>
      <c r="B30" s="23" t="s">
        <v>45</v>
      </c>
      <c r="C30" s="38" t="s">
        <v>46</v>
      </c>
      <c r="D30" s="25">
        <v>12.2</v>
      </c>
      <c r="E30" s="25">
        <v>27.2</v>
      </c>
      <c r="F30" s="25">
        <v>51.9</v>
      </c>
      <c r="G30" s="26">
        <v>502</v>
      </c>
      <c r="H30" s="26">
        <v>92</v>
      </c>
      <c r="I30" s="26">
        <v>10</v>
      </c>
      <c r="J30" s="26">
        <v>0</v>
      </c>
      <c r="K30" s="27">
        <v>0</v>
      </c>
      <c r="L30" s="27">
        <v>0</v>
      </c>
      <c r="M30" s="27">
        <v>0.3</v>
      </c>
      <c r="N30" s="27">
        <v>0</v>
      </c>
      <c r="O30" s="10"/>
    </row>
    <row r="31" spans="1:225" ht="12" customHeight="1" x14ac:dyDescent="0.25">
      <c r="A31" s="22">
        <v>338</v>
      </c>
      <c r="B31" s="23" t="s">
        <v>23</v>
      </c>
      <c r="C31" s="38" t="s">
        <v>47</v>
      </c>
      <c r="D31" s="15">
        <v>0.7</v>
      </c>
      <c r="E31" s="15">
        <v>0.5</v>
      </c>
      <c r="F31" s="15">
        <v>18.5</v>
      </c>
      <c r="G31" s="16">
        <v>85</v>
      </c>
      <c r="H31" s="16">
        <v>34</v>
      </c>
      <c r="I31" s="16">
        <v>22</v>
      </c>
      <c r="J31" s="16">
        <v>29</v>
      </c>
      <c r="K31" s="17">
        <v>4.0999999999999996</v>
      </c>
      <c r="L31" s="17">
        <v>0</v>
      </c>
      <c r="M31" s="17">
        <v>9</v>
      </c>
      <c r="N31" s="17">
        <v>0</v>
      </c>
      <c r="O31" s="10"/>
    </row>
    <row r="32" spans="1:225" ht="12" customHeight="1" x14ac:dyDescent="0.25">
      <c r="A32" s="22">
        <v>377</v>
      </c>
      <c r="B32" s="23" t="s">
        <v>40</v>
      </c>
      <c r="C32" s="38" t="s">
        <v>48</v>
      </c>
      <c r="D32" s="15">
        <v>0.3</v>
      </c>
      <c r="E32" s="15">
        <v>0.1</v>
      </c>
      <c r="F32" s="15">
        <v>10.3</v>
      </c>
      <c r="G32" s="16">
        <v>43</v>
      </c>
      <c r="H32" s="16">
        <v>9</v>
      </c>
      <c r="I32" s="16">
        <v>6</v>
      </c>
      <c r="J32" s="16">
        <v>10</v>
      </c>
      <c r="K32" s="17">
        <v>0.9</v>
      </c>
      <c r="L32" s="17">
        <v>0</v>
      </c>
      <c r="M32" s="17">
        <v>4.0999999999999996</v>
      </c>
      <c r="N32" s="17">
        <v>0</v>
      </c>
      <c r="O32" s="10"/>
    </row>
    <row r="33" spans="1:225" ht="12" customHeight="1" x14ac:dyDescent="0.25">
      <c r="A33" s="22"/>
      <c r="B33" s="32" t="s">
        <v>26</v>
      </c>
      <c r="C33" s="46"/>
      <c r="D33" s="34">
        <f>SUM(D30:D32)</f>
        <v>13.2</v>
      </c>
      <c r="E33" s="34">
        <f t="shared" ref="E33:N33" si="4">SUM(E30:E32)</f>
        <v>27.8</v>
      </c>
      <c r="F33" s="34">
        <f t="shared" si="4"/>
        <v>80.7</v>
      </c>
      <c r="G33" s="35">
        <f t="shared" si="4"/>
        <v>630</v>
      </c>
      <c r="H33" s="35">
        <f t="shared" si="4"/>
        <v>135</v>
      </c>
      <c r="I33" s="35">
        <f t="shared" si="4"/>
        <v>38</v>
      </c>
      <c r="J33" s="35">
        <f t="shared" si="4"/>
        <v>39</v>
      </c>
      <c r="K33" s="36">
        <f t="shared" si="4"/>
        <v>5</v>
      </c>
      <c r="L33" s="36">
        <f t="shared" si="4"/>
        <v>0</v>
      </c>
      <c r="M33" s="36">
        <f t="shared" si="4"/>
        <v>13.4</v>
      </c>
      <c r="N33" s="36">
        <f t="shared" si="4"/>
        <v>0</v>
      </c>
      <c r="O33" s="10"/>
    </row>
    <row r="34" spans="1:225" ht="12" customHeight="1" x14ac:dyDescent="0.25">
      <c r="A34" s="6"/>
      <c r="B34" s="20" t="s">
        <v>27</v>
      </c>
      <c r="C34" s="21"/>
      <c r="D34" s="15"/>
      <c r="E34" s="15"/>
      <c r="F34" s="15"/>
      <c r="G34" s="16"/>
      <c r="H34" s="16"/>
      <c r="I34" s="16"/>
      <c r="J34" s="16"/>
      <c r="K34" s="17"/>
      <c r="L34" s="17"/>
      <c r="M34" s="17"/>
      <c r="N34" s="17"/>
    </row>
    <row r="35" spans="1:225" ht="12" customHeight="1" x14ac:dyDescent="0.25">
      <c r="A35" s="6">
        <v>157</v>
      </c>
      <c r="B35" s="39" t="s">
        <v>49</v>
      </c>
      <c r="C35" s="38" t="s">
        <v>50</v>
      </c>
      <c r="D35" s="15">
        <v>5.5</v>
      </c>
      <c r="E35" s="15">
        <v>5.0999999999999996</v>
      </c>
      <c r="F35" s="15">
        <v>5.6</v>
      </c>
      <c r="G35" s="16">
        <v>91</v>
      </c>
      <c r="H35" s="16">
        <v>17</v>
      </c>
      <c r="I35" s="16">
        <v>26</v>
      </c>
      <c r="J35" s="16">
        <v>56</v>
      </c>
      <c r="K35" s="17">
        <v>0.9</v>
      </c>
      <c r="L35" s="17">
        <v>0.13</v>
      </c>
      <c r="M35" s="17">
        <v>4.2</v>
      </c>
      <c r="N35" s="17">
        <v>1.2999999999999999E-2</v>
      </c>
    </row>
    <row r="36" spans="1:225" s="40" customFormat="1" ht="12" customHeight="1" x14ac:dyDescent="0.25">
      <c r="A36" s="6">
        <v>295</v>
      </c>
      <c r="B36" s="45" t="s">
        <v>51</v>
      </c>
      <c r="C36" s="21" t="s">
        <v>38</v>
      </c>
      <c r="D36" s="15">
        <v>20.2</v>
      </c>
      <c r="E36" s="15">
        <v>9</v>
      </c>
      <c r="F36" s="15">
        <v>16.8</v>
      </c>
      <c r="G36" s="16">
        <v>229</v>
      </c>
      <c r="H36" s="16">
        <v>42</v>
      </c>
      <c r="I36" s="16">
        <v>72</v>
      </c>
      <c r="J36" s="16">
        <v>151</v>
      </c>
      <c r="K36" s="17">
        <v>1.8</v>
      </c>
      <c r="L36" s="17">
        <v>0.2</v>
      </c>
      <c r="M36" s="17">
        <v>1.3</v>
      </c>
      <c r="N36" s="17">
        <v>0.1</v>
      </c>
      <c r="HQ36" s="42"/>
    </row>
    <row r="37" spans="1:225" ht="12" customHeight="1" x14ac:dyDescent="0.25">
      <c r="A37" s="6">
        <v>309</v>
      </c>
      <c r="B37" s="23" t="s">
        <v>52</v>
      </c>
      <c r="C37" s="51">
        <v>150</v>
      </c>
      <c r="D37" s="15">
        <v>5.4</v>
      </c>
      <c r="E37" s="15">
        <v>4.9000000000000004</v>
      </c>
      <c r="F37" s="15">
        <v>27.9</v>
      </c>
      <c r="G37" s="16">
        <v>178</v>
      </c>
      <c r="H37" s="16">
        <v>6</v>
      </c>
      <c r="I37" s="16">
        <v>8</v>
      </c>
      <c r="J37" s="16">
        <v>35</v>
      </c>
      <c r="K37" s="17">
        <v>0.8</v>
      </c>
      <c r="L37" s="17">
        <v>0.1</v>
      </c>
      <c r="M37" s="17">
        <v>0</v>
      </c>
      <c r="N37" s="17">
        <v>0</v>
      </c>
    </row>
    <row r="38" spans="1:225" ht="12" customHeight="1" x14ac:dyDescent="0.25">
      <c r="A38" s="22">
        <v>71</v>
      </c>
      <c r="B38" s="28" t="s">
        <v>53</v>
      </c>
      <c r="C38" s="38" t="s">
        <v>54</v>
      </c>
      <c r="D38" s="15">
        <v>0.8</v>
      </c>
      <c r="E38" s="15">
        <v>0.14000000000000001</v>
      </c>
      <c r="F38" s="15">
        <v>2.7</v>
      </c>
      <c r="G38" s="16">
        <v>15</v>
      </c>
      <c r="H38" s="16">
        <v>10</v>
      </c>
      <c r="I38" s="16">
        <v>14</v>
      </c>
      <c r="J38" s="16">
        <v>18</v>
      </c>
      <c r="K38" s="17">
        <v>0.63</v>
      </c>
      <c r="L38" s="17">
        <v>0.04</v>
      </c>
      <c r="M38" s="17">
        <v>17.5</v>
      </c>
      <c r="N38" s="17">
        <v>0</v>
      </c>
    </row>
    <row r="39" spans="1:225" s="40" customFormat="1" ht="12" customHeight="1" x14ac:dyDescent="0.25">
      <c r="A39" s="22" t="s">
        <v>55</v>
      </c>
      <c r="B39" s="52" t="s">
        <v>56</v>
      </c>
      <c r="C39" s="38" t="s">
        <v>57</v>
      </c>
      <c r="D39" s="15">
        <v>0.2</v>
      </c>
      <c r="E39" s="15">
        <v>0.1</v>
      </c>
      <c r="F39" s="15">
        <v>12</v>
      </c>
      <c r="G39" s="16">
        <v>49</v>
      </c>
      <c r="H39" s="16">
        <v>11</v>
      </c>
      <c r="I39" s="16">
        <v>8</v>
      </c>
      <c r="J39" s="16">
        <v>9</v>
      </c>
      <c r="K39" s="17">
        <v>0.2</v>
      </c>
      <c r="L39" s="17">
        <v>0</v>
      </c>
      <c r="M39" s="17">
        <v>4.5</v>
      </c>
      <c r="N39" s="17">
        <v>0</v>
      </c>
      <c r="HQ39" s="42"/>
    </row>
    <row r="40" spans="1:225" ht="12" customHeight="1" x14ac:dyDescent="0.25">
      <c r="A40" s="6"/>
      <c r="B40" s="29" t="s">
        <v>33</v>
      </c>
      <c r="C40" s="21" t="s">
        <v>34</v>
      </c>
      <c r="D40" s="15">
        <v>5.8</v>
      </c>
      <c r="E40" s="15">
        <v>1.3</v>
      </c>
      <c r="F40" s="15">
        <v>39.400000000000006</v>
      </c>
      <c r="G40" s="16">
        <v>193</v>
      </c>
      <c r="H40" s="16">
        <v>38</v>
      </c>
      <c r="I40" s="16">
        <v>0</v>
      </c>
      <c r="J40" s="16">
        <v>0</v>
      </c>
      <c r="K40" s="17">
        <v>1.98</v>
      </c>
      <c r="L40" s="17">
        <v>0.25</v>
      </c>
      <c r="M40" s="17">
        <v>0</v>
      </c>
      <c r="N40" s="17">
        <v>0</v>
      </c>
    </row>
    <row r="41" spans="1:225" ht="12" customHeight="1" x14ac:dyDescent="0.25">
      <c r="A41" s="6"/>
      <c r="B41" s="43" t="s">
        <v>26</v>
      </c>
      <c r="C41" s="46"/>
      <c r="D41" s="34">
        <f>SUM(D35:D40)</f>
        <v>37.9</v>
      </c>
      <c r="E41" s="34">
        <f t="shared" ref="E41:N41" si="5">SUM(E35:E40)</f>
        <v>20.540000000000003</v>
      </c>
      <c r="F41" s="34">
        <f t="shared" si="5"/>
        <v>104.4</v>
      </c>
      <c r="G41" s="35">
        <f t="shared" si="5"/>
        <v>755</v>
      </c>
      <c r="H41" s="35">
        <f t="shared" si="5"/>
        <v>124</v>
      </c>
      <c r="I41" s="35">
        <f t="shared" si="5"/>
        <v>128</v>
      </c>
      <c r="J41" s="35">
        <f t="shared" si="5"/>
        <v>269</v>
      </c>
      <c r="K41" s="36">
        <f t="shared" si="5"/>
        <v>6.3100000000000005</v>
      </c>
      <c r="L41" s="36">
        <f t="shared" si="5"/>
        <v>0.72</v>
      </c>
      <c r="M41" s="36">
        <f t="shared" si="5"/>
        <v>27.5</v>
      </c>
      <c r="N41" s="36">
        <f t="shared" si="5"/>
        <v>0.113</v>
      </c>
    </row>
    <row r="42" spans="1:225" ht="12" customHeight="1" x14ac:dyDescent="0.25">
      <c r="A42" s="6"/>
      <c r="B42" s="20" t="s">
        <v>35</v>
      </c>
      <c r="C42" s="21"/>
      <c r="D42" s="15"/>
      <c r="E42" s="15"/>
      <c r="F42" s="15"/>
      <c r="G42" s="16"/>
      <c r="H42" s="16"/>
      <c r="I42" s="16"/>
      <c r="J42" s="16"/>
      <c r="K42" s="17"/>
      <c r="L42" s="17"/>
      <c r="M42" s="17"/>
      <c r="N42" s="17"/>
    </row>
    <row r="43" spans="1:225" ht="12" customHeight="1" x14ac:dyDescent="0.25">
      <c r="A43" s="22" t="s">
        <v>36</v>
      </c>
      <c r="B43" s="45" t="s">
        <v>58</v>
      </c>
      <c r="C43" s="38" t="s">
        <v>38</v>
      </c>
      <c r="D43" s="25">
        <v>11.7</v>
      </c>
      <c r="E43" s="25">
        <v>7.5</v>
      </c>
      <c r="F43" s="25">
        <v>24.8</v>
      </c>
      <c r="G43" s="26">
        <v>213</v>
      </c>
      <c r="H43" s="26">
        <v>37</v>
      </c>
      <c r="I43" s="26">
        <v>33</v>
      </c>
      <c r="J43" s="26">
        <v>76</v>
      </c>
      <c r="K43" s="27">
        <v>0.96</v>
      </c>
      <c r="L43" s="27">
        <v>0.08</v>
      </c>
      <c r="M43" s="27">
        <v>1.2</v>
      </c>
      <c r="N43" s="27">
        <v>0.03</v>
      </c>
    </row>
    <row r="44" spans="1:225" ht="12" customHeight="1" x14ac:dyDescent="0.25">
      <c r="A44" s="22">
        <v>338</v>
      </c>
      <c r="B44" s="23" t="s">
        <v>23</v>
      </c>
      <c r="C44" s="38" t="s">
        <v>39</v>
      </c>
      <c r="D44" s="25">
        <v>0.4</v>
      </c>
      <c r="E44" s="15">
        <v>0.4</v>
      </c>
      <c r="F44" s="15">
        <v>10.8</v>
      </c>
      <c r="G44" s="16">
        <v>49</v>
      </c>
      <c r="H44" s="16">
        <v>18</v>
      </c>
      <c r="I44" s="16">
        <v>10</v>
      </c>
      <c r="J44" s="16">
        <v>12</v>
      </c>
      <c r="K44" s="17">
        <v>2.4</v>
      </c>
      <c r="L44" s="17">
        <v>0</v>
      </c>
      <c r="M44" s="17">
        <v>11</v>
      </c>
      <c r="N44" s="17">
        <v>0</v>
      </c>
    </row>
    <row r="45" spans="1:225" ht="12" customHeight="1" x14ac:dyDescent="0.25">
      <c r="A45" s="22">
        <v>376</v>
      </c>
      <c r="B45" s="23" t="s">
        <v>24</v>
      </c>
      <c r="C45" s="38" t="s">
        <v>57</v>
      </c>
      <c r="D45" s="15">
        <v>0.2</v>
      </c>
      <c r="E45" s="15">
        <v>0.1</v>
      </c>
      <c r="F45" s="15">
        <v>5</v>
      </c>
      <c r="G45" s="16">
        <v>21</v>
      </c>
      <c r="H45" s="16">
        <v>5</v>
      </c>
      <c r="I45" s="16">
        <v>4</v>
      </c>
      <c r="J45" s="16">
        <v>8</v>
      </c>
      <c r="K45" s="17">
        <v>0.9</v>
      </c>
      <c r="L45" s="17">
        <v>0</v>
      </c>
      <c r="M45" s="17">
        <v>0.1</v>
      </c>
      <c r="N45" s="17">
        <v>0</v>
      </c>
    </row>
    <row r="46" spans="1:225" ht="12" customHeight="1" x14ac:dyDescent="0.25">
      <c r="A46" s="6"/>
      <c r="B46" s="43" t="s">
        <v>26</v>
      </c>
      <c r="C46" s="46"/>
      <c r="D46" s="34">
        <f>SUM(D43:D45)</f>
        <v>12.299999999999999</v>
      </c>
      <c r="E46" s="34">
        <f t="shared" ref="E46:N46" si="6">SUM(E43:E45)</f>
        <v>8</v>
      </c>
      <c r="F46" s="34">
        <f t="shared" si="6"/>
        <v>40.6</v>
      </c>
      <c r="G46" s="35">
        <f t="shared" si="6"/>
        <v>283</v>
      </c>
      <c r="H46" s="35">
        <f t="shared" si="6"/>
        <v>60</v>
      </c>
      <c r="I46" s="35">
        <f t="shared" si="6"/>
        <v>47</v>
      </c>
      <c r="J46" s="35">
        <f t="shared" si="6"/>
        <v>96</v>
      </c>
      <c r="K46" s="36">
        <f t="shared" si="6"/>
        <v>4.26</v>
      </c>
      <c r="L46" s="36">
        <f t="shared" si="6"/>
        <v>0.08</v>
      </c>
      <c r="M46" s="36">
        <f t="shared" si="6"/>
        <v>12.299999999999999</v>
      </c>
      <c r="N46" s="36">
        <f t="shared" si="6"/>
        <v>0.03</v>
      </c>
    </row>
    <row r="47" spans="1:225" ht="12" customHeight="1" x14ac:dyDescent="0.25">
      <c r="A47" s="6"/>
      <c r="B47" s="53" t="s">
        <v>42</v>
      </c>
      <c r="C47" s="48"/>
      <c r="D47" s="48">
        <f>D33+D41+D46</f>
        <v>63.399999999999991</v>
      </c>
      <c r="E47" s="48">
        <f t="shared" ref="E47:N47" si="7">E33+E41+E46</f>
        <v>56.34</v>
      </c>
      <c r="F47" s="48">
        <f t="shared" si="7"/>
        <v>225.70000000000002</v>
      </c>
      <c r="G47" s="49">
        <f t="shared" si="7"/>
        <v>1668</v>
      </c>
      <c r="H47" s="49">
        <f t="shared" si="7"/>
        <v>319</v>
      </c>
      <c r="I47" s="49">
        <f t="shared" si="7"/>
        <v>213</v>
      </c>
      <c r="J47" s="49">
        <f t="shared" si="7"/>
        <v>404</v>
      </c>
      <c r="K47" s="50">
        <f t="shared" si="7"/>
        <v>15.57</v>
      </c>
      <c r="L47" s="50">
        <f t="shared" si="7"/>
        <v>0.79999999999999993</v>
      </c>
      <c r="M47" s="50">
        <f t="shared" si="7"/>
        <v>53.199999999999996</v>
      </c>
      <c r="N47" s="50">
        <f t="shared" si="7"/>
        <v>0.14300000000000002</v>
      </c>
    </row>
    <row r="48" spans="1:225" ht="12" customHeight="1" x14ac:dyDescent="0.25">
      <c r="A48" s="6"/>
      <c r="B48" s="19" t="s">
        <v>59</v>
      </c>
      <c r="C48" s="21"/>
      <c r="D48" s="15"/>
      <c r="E48" s="15"/>
      <c r="F48" s="15"/>
      <c r="G48" s="16"/>
      <c r="H48" s="16"/>
      <c r="I48" s="16"/>
      <c r="J48" s="16"/>
      <c r="K48" s="17"/>
      <c r="L48" s="17"/>
      <c r="M48" s="17"/>
      <c r="N48" s="17"/>
    </row>
    <row r="49" spans="1:225" ht="12" customHeight="1" x14ac:dyDescent="0.25">
      <c r="A49" s="6"/>
      <c r="B49" s="20" t="s">
        <v>19</v>
      </c>
      <c r="C49" s="21"/>
      <c r="D49" s="15"/>
      <c r="E49" s="15"/>
      <c r="F49" s="15"/>
      <c r="G49" s="16"/>
      <c r="H49" s="16"/>
      <c r="I49" s="16"/>
      <c r="J49" s="16"/>
      <c r="K49" s="17"/>
      <c r="L49" s="17"/>
      <c r="M49" s="17"/>
      <c r="N49" s="17"/>
    </row>
    <row r="50" spans="1:225" ht="12" customHeight="1" x14ac:dyDescent="0.25">
      <c r="A50" s="22">
        <v>14</v>
      </c>
      <c r="B50" s="23" t="s">
        <v>60</v>
      </c>
      <c r="C50" s="38" t="s">
        <v>61</v>
      </c>
      <c r="D50" s="25">
        <v>0.2</v>
      </c>
      <c r="E50" s="25">
        <v>9.3000000000000007</v>
      </c>
      <c r="F50" s="25">
        <v>3.3</v>
      </c>
      <c r="G50" s="26">
        <v>98</v>
      </c>
      <c r="H50" s="26">
        <v>0</v>
      </c>
      <c r="I50" s="26">
        <v>0</v>
      </c>
      <c r="J50" s="26">
        <v>0</v>
      </c>
      <c r="K50" s="27">
        <v>0</v>
      </c>
      <c r="L50" s="27">
        <v>0</v>
      </c>
      <c r="M50" s="27">
        <v>0</v>
      </c>
      <c r="N50" s="27">
        <v>0</v>
      </c>
    </row>
    <row r="51" spans="1:225" ht="12" customHeight="1" x14ac:dyDescent="0.25">
      <c r="A51" s="22" t="s">
        <v>62</v>
      </c>
      <c r="B51" s="28" t="s">
        <v>63</v>
      </c>
      <c r="C51" s="38" t="s">
        <v>64</v>
      </c>
      <c r="D51" s="25">
        <v>4</v>
      </c>
      <c r="E51" s="25">
        <v>6.1</v>
      </c>
      <c r="F51" s="25">
        <v>22.8</v>
      </c>
      <c r="G51" s="26">
        <v>163</v>
      </c>
      <c r="H51" s="26">
        <v>113</v>
      </c>
      <c r="I51" s="26">
        <v>23</v>
      </c>
      <c r="J51" s="26">
        <v>113</v>
      </c>
      <c r="K51" s="27">
        <v>0.3</v>
      </c>
      <c r="L51" s="27">
        <v>0.04</v>
      </c>
      <c r="M51" s="27">
        <v>1.2</v>
      </c>
      <c r="N51" s="27">
        <v>0.2</v>
      </c>
    </row>
    <row r="52" spans="1:225" ht="12" customHeight="1" x14ac:dyDescent="0.25">
      <c r="A52" s="6"/>
      <c r="B52" s="28" t="s">
        <v>65</v>
      </c>
      <c r="C52" s="38" t="s">
        <v>38</v>
      </c>
      <c r="D52" s="15">
        <v>2.8</v>
      </c>
      <c r="E52" s="15">
        <v>2.8</v>
      </c>
      <c r="F52" s="15">
        <v>11.5</v>
      </c>
      <c r="G52" s="16">
        <v>82</v>
      </c>
      <c r="H52" s="16">
        <v>0</v>
      </c>
      <c r="I52" s="16">
        <v>0</v>
      </c>
      <c r="J52" s="16">
        <v>0</v>
      </c>
      <c r="K52" s="17">
        <v>0</v>
      </c>
      <c r="L52" s="17">
        <v>0</v>
      </c>
      <c r="M52" s="17">
        <v>0</v>
      </c>
      <c r="N52" s="17">
        <v>0</v>
      </c>
    </row>
    <row r="53" spans="1:225" ht="12" customHeight="1" x14ac:dyDescent="0.25">
      <c r="A53" s="22">
        <v>377</v>
      </c>
      <c r="B53" s="23" t="s">
        <v>40</v>
      </c>
      <c r="C53" s="38" t="s">
        <v>41</v>
      </c>
      <c r="D53" s="15">
        <v>0.3</v>
      </c>
      <c r="E53" s="15">
        <v>0.1</v>
      </c>
      <c r="F53" s="15">
        <v>5.2</v>
      </c>
      <c r="G53" s="16">
        <v>23</v>
      </c>
      <c r="H53" s="16">
        <v>8</v>
      </c>
      <c r="I53" s="16">
        <v>5</v>
      </c>
      <c r="J53" s="16">
        <v>10</v>
      </c>
      <c r="K53" s="17">
        <v>0.88</v>
      </c>
      <c r="L53" s="17">
        <v>0</v>
      </c>
      <c r="M53" s="17">
        <v>2.9</v>
      </c>
      <c r="N53" s="17">
        <v>0</v>
      </c>
    </row>
    <row r="54" spans="1:225" ht="12" customHeight="1" x14ac:dyDescent="0.25">
      <c r="A54" s="6"/>
      <c r="B54" s="29" t="s">
        <v>25</v>
      </c>
      <c r="C54" s="21" t="s">
        <v>66</v>
      </c>
      <c r="D54" s="15">
        <v>3.6</v>
      </c>
      <c r="E54" s="15">
        <v>0.9</v>
      </c>
      <c r="F54" s="15">
        <v>25.7</v>
      </c>
      <c r="G54" s="16">
        <v>126</v>
      </c>
      <c r="H54" s="16">
        <v>18</v>
      </c>
      <c r="I54" s="16">
        <v>0</v>
      </c>
      <c r="J54" s="16">
        <v>0</v>
      </c>
      <c r="K54" s="17">
        <v>0.9</v>
      </c>
      <c r="L54" s="17">
        <v>0.18</v>
      </c>
      <c r="M54" s="17">
        <v>0</v>
      </c>
      <c r="N54" s="17">
        <v>0</v>
      </c>
    </row>
    <row r="55" spans="1:225" ht="12" customHeight="1" x14ac:dyDescent="0.25">
      <c r="A55" s="6"/>
      <c r="B55" s="43" t="s">
        <v>26</v>
      </c>
      <c r="C55" s="46"/>
      <c r="D55" s="34">
        <f>SUM(D50:D54)</f>
        <v>10.9</v>
      </c>
      <c r="E55" s="34">
        <f t="shared" ref="E55:N55" si="8">SUM(E50:E54)</f>
        <v>19.2</v>
      </c>
      <c r="F55" s="34">
        <f t="shared" si="8"/>
        <v>68.5</v>
      </c>
      <c r="G55" s="35">
        <f t="shared" si="8"/>
        <v>492</v>
      </c>
      <c r="H55" s="35">
        <f t="shared" si="8"/>
        <v>139</v>
      </c>
      <c r="I55" s="35">
        <f t="shared" si="8"/>
        <v>28</v>
      </c>
      <c r="J55" s="35">
        <f t="shared" si="8"/>
        <v>123</v>
      </c>
      <c r="K55" s="36">
        <f t="shared" si="8"/>
        <v>2.08</v>
      </c>
      <c r="L55" s="36">
        <f t="shared" si="8"/>
        <v>0.22</v>
      </c>
      <c r="M55" s="36">
        <f t="shared" si="8"/>
        <v>4.0999999999999996</v>
      </c>
      <c r="N55" s="36">
        <f t="shared" si="8"/>
        <v>0.2</v>
      </c>
    </row>
    <row r="56" spans="1:225" ht="12" customHeight="1" x14ac:dyDescent="0.25">
      <c r="A56" s="6"/>
      <c r="B56" s="37" t="s">
        <v>27</v>
      </c>
      <c r="C56" s="46"/>
      <c r="D56" s="34"/>
      <c r="E56" s="34"/>
      <c r="F56" s="34"/>
      <c r="G56" s="35"/>
      <c r="H56" s="35"/>
      <c r="I56" s="35"/>
      <c r="J56" s="35"/>
      <c r="K56" s="36"/>
      <c r="L56" s="36"/>
      <c r="M56" s="36"/>
      <c r="N56" s="36"/>
    </row>
    <row r="57" spans="1:225" ht="12" customHeight="1" x14ac:dyDescent="0.25">
      <c r="A57" s="6" t="s">
        <v>67</v>
      </c>
      <c r="B57" s="39" t="s">
        <v>68</v>
      </c>
      <c r="C57" s="38" t="s">
        <v>69</v>
      </c>
      <c r="D57" s="15">
        <v>3.8</v>
      </c>
      <c r="E57" s="15">
        <v>4.8</v>
      </c>
      <c r="F57" s="15">
        <v>21.7</v>
      </c>
      <c r="G57" s="16">
        <v>145</v>
      </c>
      <c r="H57" s="16">
        <v>104</v>
      </c>
      <c r="I57" s="16">
        <v>15</v>
      </c>
      <c r="J57" s="16">
        <v>82</v>
      </c>
      <c r="K57" s="17">
        <v>1</v>
      </c>
      <c r="L57" s="17">
        <v>0.34</v>
      </c>
      <c r="M57" s="17">
        <v>9.4</v>
      </c>
      <c r="N57" s="17">
        <v>0.02</v>
      </c>
    </row>
    <row r="58" spans="1:225" s="40" customFormat="1" ht="12" customHeight="1" x14ac:dyDescent="0.25">
      <c r="A58" s="54" t="s">
        <v>70</v>
      </c>
      <c r="B58" s="55" t="s">
        <v>71</v>
      </c>
      <c r="C58" s="56" t="s">
        <v>72</v>
      </c>
      <c r="D58" s="57">
        <v>11.3</v>
      </c>
      <c r="E58" s="57">
        <v>11.8</v>
      </c>
      <c r="F58" s="57">
        <v>12.9</v>
      </c>
      <c r="G58" s="58">
        <v>202</v>
      </c>
      <c r="H58" s="58">
        <v>17</v>
      </c>
      <c r="I58" s="58">
        <v>15</v>
      </c>
      <c r="J58" s="58">
        <v>77</v>
      </c>
      <c r="K58" s="59">
        <v>0.8</v>
      </c>
      <c r="L58" s="59">
        <v>0.1</v>
      </c>
      <c r="M58" s="59">
        <v>1</v>
      </c>
      <c r="N58" s="59">
        <v>0</v>
      </c>
      <c r="HQ58" s="42"/>
    </row>
    <row r="59" spans="1:225" s="40" customFormat="1" ht="12" customHeight="1" x14ac:dyDescent="0.25">
      <c r="A59" s="6">
        <v>312</v>
      </c>
      <c r="B59" s="23" t="s">
        <v>73</v>
      </c>
      <c r="C59" s="51">
        <v>180</v>
      </c>
      <c r="D59" s="15">
        <v>3.8</v>
      </c>
      <c r="E59" s="15">
        <v>6.3</v>
      </c>
      <c r="F59" s="15">
        <v>14.5</v>
      </c>
      <c r="G59" s="16">
        <v>130</v>
      </c>
      <c r="H59" s="16">
        <v>46</v>
      </c>
      <c r="I59" s="16">
        <v>33</v>
      </c>
      <c r="J59" s="16">
        <v>99</v>
      </c>
      <c r="K59" s="17">
        <v>1.2</v>
      </c>
      <c r="L59" s="17">
        <v>0</v>
      </c>
      <c r="M59" s="17">
        <v>0.4</v>
      </c>
      <c r="N59" s="17">
        <v>0.1</v>
      </c>
      <c r="HQ59" s="42"/>
    </row>
    <row r="60" spans="1:225" s="40" customFormat="1" ht="12" customHeight="1" x14ac:dyDescent="0.25">
      <c r="A60" s="22">
        <v>338</v>
      </c>
      <c r="B60" s="23" t="s">
        <v>23</v>
      </c>
      <c r="C60" s="38" t="s">
        <v>39</v>
      </c>
      <c r="D60" s="25">
        <v>0.4</v>
      </c>
      <c r="E60" s="15">
        <v>0.4</v>
      </c>
      <c r="F60" s="15">
        <v>10.8</v>
      </c>
      <c r="G60" s="16">
        <v>49</v>
      </c>
      <c r="H60" s="16">
        <v>18</v>
      </c>
      <c r="I60" s="16">
        <v>10</v>
      </c>
      <c r="J60" s="16">
        <v>12</v>
      </c>
      <c r="K60" s="17">
        <v>2.4</v>
      </c>
      <c r="L60" s="17">
        <v>0</v>
      </c>
      <c r="M60" s="17">
        <v>11</v>
      </c>
      <c r="N60" s="17">
        <v>0</v>
      </c>
      <c r="HQ60" s="42"/>
    </row>
    <row r="61" spans="1:225" s="40" customFormat="1" ht="12" customHeight="1" x14ac:dyDescent="0.25">
      <c r="A61" s="22">
        <v>348</v>
      </c>
      <c r="B61" s="52" t="s">
        <v>74</v>
      </c>
      <c r="C61" s="38" t="s">
        <v>57</v>
      </c>
      <c r="D61" s="15">
        <v>1.1000000000000001</v>
      </c>
      <c r="E61" s="15">
        <v>0</v>
      </c>
      <c r="F61" s="15">
        <v>13.2</v>
      </c>
      <c r="G61" s="16">
        <v>86</v>
      </c>
      <c r="H61" s="16">
        <v>33</v>
      </c>
      <c r="I61" s="16">
        <v>21</v>
      </c>
      <c r="J61" s="16">
        <v>29</v>
      </c>
      <c r="K61" s="17">
        <v>0.7</v>
      </c>
      <c r="L61" s="17">
        <v>0</v>
      </c>
      <c r="M61" s="17">
        <v>0.9</v>
      </c>
      <c r="N61" s="17">
        <v>0</v>
      </c>
      <c r="HQ61" s="42"/>
    </row>
    <row r="62" spans="1:225" ht="12" customHeight="1" x14ac:dyDescent="0.25">
      <c r="A62" s="6"/>
      <c r="B62" s="29" t="s">
        <v>33</v>
      </c>
      <c r="C62" s="21" t="s">
        <v>75</v>
      </c>
      <c r="D62" s="15">
        <v>4.68</v>
      </c>
      <c r="E62" s="15">
        <v>1.02</v>
      </c>
      <c r="F62" s="15">
        <v>31.392000000000003</v>
      </c>
      <c r="G62" s="16">
        <v>153.80000000000001</v>
      </c>
      <c r="H62" s="16">
        <v>32.4</v>
      </c>
      <c r="I62" s="16">
        <v>0</v>
      </c>
      <c r="J62" s="16">
        <v>0</v>
      </c>
      <c r="K62" s="17">
        <v>1.7</v>
      </c>
      <c r="L62" s="17">
        <v>0.20519999999999999</v>
      </c>
      <c r="M62" s="17">
        <v>0</v>
      </c>
      <c r="N62" s="17">
        <v>0</v>
      </c>
    </row>
    <row r="63" spans="1:225" ht="12" customHeight="1" x14ac:dyDescent="0.25">
      <c r="A63" s="6"/>
      <c r="B63" s="43" t="s">
        <v>26</v>
      </c>
      <c r="C63" s="46"/>
      <c r="D63" s="34">
        <f>SUM(D57:D62)</f>
        <v>25.080000000000002</v>
      </c>
      <c r="E63" s="34">
        <f t="shared" ref="E63:N63" si="9">SUM(E57:E62)</f>
        <v>24.32</v>
      </c>
      <c r="F63" s="34">
        <f t="shared" si="9"/>
        <v>104.49200000000002</v>
      </c>
      <c r="G63" s="35">
        <f t="shared" si="9"/>
        <v>765.8</v>
      </c>
      <c r="H63" s="35">
        <f t="shared" si="9"/>
        <v>250.4</v>
      </c>
      <c r="I63" s="35">
        <f t="shared" si="9"/>
        <v>94</v>
      </c>
      <c r="J63" s="35">
        <f t="shared" si="9"/>
        <v>299</v>
      </c>
      <c r="K63" s="36">
        <f t="shared" si="9"/>
        <v>7.8000000000000007</v>
      </c>
      <c r="L63" s="36">
        <f t="shared" si="9"/>
        <v>0.6452</v>
      </c>
      <c r="M63" s="36">
        <f t="shared" si="9"/>
        <v>22.7</v>
      </c>
      <c r="N63" s="36">
        <f t="shared" si="9"/>
        <v>0.12000000000000001</v>
      </c>
    </row>
    <row r="64" spans="1:225" s="60" customFormat="1" ht="12" customHeight="1" x14ac:dyDescent="0.25">
      <c r="A64" s="6"/>
      <c r="B64" s="20" t="s">
        <v>35</v>
      </c>
      <c r="C64" s="21"/>
      <c r="D64" s="15"/>
      <c r="E64" s="15"/>
      <c r="F64" s="15"/>
      <c r="G64" s="16"/>
      <c r="H64" s="16"/>
      <c r="I64" s="16"/>
      <c r="J64" s="16"/>
      <c r="K64" s="17"/>
      <c r="L64" s="17"/>
      <c r="M64" s="17"/>
      <c r="N64" s="17"/>
    </row>
    <row r="65" spans="1:226" s="60" customFormat="1" ht="12" customHeight="1" x14ac:dyDescent="0.25">
      <c r="A65" s="22" t="s">
        <v>76</v>
      </c>
      <c r="B65" s="23" t="s">
        <v>77</v>
      </c>
      <c r="C65" s="38" t="s">
        <v>78</v>
      </c>
      <c r="D65" s="25">
        <v>8.17</v>
      </c>
      <c r="E65" s="25">
        <v>10.26</v>
      </c>
      <c r="F65" s="25">
        <v>40.184999999999995</v>
      </c>
      <c r="G65" s="26">
        <v>285.95</v>
      </c>
      <c r="H65" s="26">
        <v>36.1</v>
      </c>
      <c r="I65" s="26">
        <v>11.4</v>
      </c>
      <c r="J65" s="26">
        <v>59.85</v>
      </c>
      <c r="K65" s="27">
        <v>0.66500000000000004</v>
      </c>
      <c r="L65" s="27">
        <v>7.6000000000000012E-2</v>
      </c>
      <c r="M65" s="27">
        <v>6.6500000000000004E-2</v>
      </c>
      <c r="N65" s="27">
        <v>9.5000000000000015E-3</v>
      </c>
    </row>
    <row r="66" spans="1:226" s="60" customFormat="1" ht="12" customHeight="1" x14ac:dyDescent="0.25">
      <c r="A66" s="22">
        <v>338</v>
      </c>
      <c r="B66" s="23" t="s">
        <v>23</v>
      </c>
      <c r="C66" s="38" t="s">
        <v>39</v>
      </c>
      <c r="D66" s="25">
        <v>0.4</v>
      </c>
      <c r="E66" s="15">
        <v>0.4</v>
      </c>
      <c r="F66" s="15">
        <v>10.8</v>
      </c>
      <c r="G66" s="16">
        <v>49</v>
      </c>
      <c r="H66" s="16">
        <v>18</v>
      </c>
      <c r="I66" s="16">
        <v>10</v>
      </c>
      <c r="J66" s="16">
        <v>12</v>
      </c>
      <c r="K66" s="17">
        <v>2.4</v>
      </c>
      <c r="L66" s="17">
        <v>0</v>
      </c>
      <c r="M66" s="17">
        <v>11</v>
      </c>
      <c r="N66" s="17">
        <v>0</v>
      </c>
    </row>
    <row r="67" spans="1:226" s="60" customFormat="1" ht="12" customHeight="1" x14ac:dyDescent="0.25">
      <c r="A67" s="22" t="s">
        <v>79</v>
      </c>
      <c r="B67" s="61" t="s">
        <v>80</v>
      </c>
      <c r="C67" s="38" t="s">
        <v>57</v>
      </c>
      <c r="D67" s="25">
        <v>0.2</v>
      </c>
      <c r="E67" s="15">
        <v>0.1</v>
      </c>
      <c r="F67" s="15">
        <v>17</v>
      </c>
      <c r="G67" s="16">
        <v>69</v>
      </c>
      <c r="H67" s="16">
        <v>9</v>
      </c>
      <c r="I67" s="16">
        <v>3</v>
      </c>
      <c r="J67" s="16">
        <v>6</v>
      </c>
      <c r="K67" s="17">
        <v>0.1</v>
      </c>
      <c r="L67" s="17">
        <v>0.01</v>
      </c>
      <c r="M67" s="17">
        <v>15</v>
      </c>
      <c r="N67" s="17">
        <v>0</v>
      </c>
    </row>
    <row r="68" spans="1:226" ht="12" customHeight="1" x14ac:dyDescent="0.25">
      <c r="A68" s="6"/>
      <c r="B68" s="43" t="s">
        <v>26</v>
      </c>
      <c r="C68" s="46"/>
      <c r="D68" s="34">
        <f>SUM(D65:D67)</f>
        <v>8.77</v>
      </c>
      <c r="E68" s="34">
        <f t="shared" ref="E68:N68" si="10">SUM(E65:E67)</f>
        <v>10.76</v>
      </c>
      <c r="F68" s="34">
        <f t="shared" si="10"/>
        <v>67.984999999999999</v>
      </c>
      <c r="G68" s="35">
        <f t="shared" si="10"/>
        <v>403.95</v>
      </c>
      <c r="H68" s="35">
        <f t="shared" si="10"/>
        <v>63.1</v>
      </c>
      <c r="I68" s="35">
        <f t="shared" si="10"/>
        <v>24.4</v>
      </c>
      <c r="J68" s="35">
        <f t="shared" si="10"/>
        <v>77.849999999999994</v>
      </c>
      <c r="K68" s="36">
        <f t="shared" si="10"/>
        <v>3.165</v>
      </c>
      <c r="L68" s="36">
        <f t="shared" si="10"/>
        <v>8.6000000000000007E-2</v>
      </c>
      <c r="M68" s="36">
        <f t="shared" si="10"/>
        <v>26.066499999999998</v>
      </c>
      <c r="N68" s="36">
        <f t="shared" si="10"/>
        <v>9.5000000000000015E-3</v>
      </c>
    </row>
    <row r="69" spans="1:226" ht="12" customHeight="1" x14ac:dyDescent="0.25">
      <c r="A69" s="6"/>
      <c r="B69" s="53" t="s">
        <v>42</v>
      </c>
      <c r="C69" s="48"/>
      <c r="D69" s="48">
        <f>D55+D63+D68</f>
        <v>44.75</v>
      </c>
      <c r="E69" s="48">
        <f t="shared" ref="E69:N69" si="11">E55+E63+E68</f>
        <v>54.279999999999994</v>
      </c>
      <c r="F69" s="48">
        <f t="shared" si="11"/>
        <v>240.97700000000003</v>
      </c>
      <c r="G69" s="49">
        <f t="shared" si="11"/>
        <v>1661.75</v>
      </c>
      <c r="H69" s="49">
        <f t="shared" si="11"/>
        <v>452.5</v>
      </c>
      <c r="I69" s="49">
        <f t="shared" si="11"/>
        <v>146.4</v>
      </c>
      <c r="J69" s="49">
        <f t="shared" si="11"/>
        <v>499.85</v>
      </c>
      <c r="K69" s="50">
        <f t="shared" si="11"/>
        <v>13.045000000000002</v>
      </c>
      <c r="L69" s="50">
        <f t="shared" si="11"/>
        <v>0.95119999999999993</v>
      </c>
      <c r="M69" s="50">
        <f t="shared" si="11"/>
        <v>52.866499999999995</v>
      </c>
      <c r="N69" s="50">
        <f t="shared" si="11"/>
        <v>0.32950000000000002</v>
      </c>
    </row>
    <row r="70" spans="1:226" ht="12" customHeight="1" x14ac:dyDescent="0.25">
      <c r="A70" s="6"/>
      <c r="B70" s="19" t="s">
        <v>81</v>
      </c>
      <c r="C70" s="21"/>
      <c r="D70" s="15"/>
      <c r="E70" s="15"/>
      <c r="F70" s="15"/>
      <c r="G70" s="16"/>
      <c r="H70" s="16"/>
      <c r="I70" s="16"/>
      <c r="J70" s="16"/>
      <c r="K70" s="17"/>
      <c r="L70" s="17"/>
      <c r="M70" s="17"/>
      <c r="N70" s="17"/>
    </row>
    <row r="71" spans="1:226" ht="12" customHeight="1" x14ac:dyDescent="0.25">
      <c r="A71" s="6"/>
      <c r="B71" s="20" t="s">
        <v>19</v>
      </c>
      <c r="C71" s="21"/>
      <c r="D71" s="15"/>
      <c r="E71" s="15"/>
      <c r="F71" s="15"/>
      <c r="G71" s="16"/>
      <c r="H71" s="16"/>
      <c r="I71" s="16"/>
      <c r="J71" s="16"/>
      <c r="K71" s="17"/>
      <c r="L71" s="17"/>
      <c r="M71" s="17"/>
      <c r="N71" s="17"/>
    </row>
    <row r="72" spans="1:226" ht="12" customHeight="1" x14ac:dyDescent="0.25">
      <c r="A72" s="22">
        <v>14</v>
      </c>
      <c r="B72" s="23" t="s">
        <v>82</v>
      </c>
      <c r="C72" s="38" t="s">
        <v>83</v>
      </c>
      <c r="D72" s="25">
        <v>0.1</v>
      </c>
      <c r="E72" s="25">
        <v>7.3</v>
      </c>
      <c r="F72" s="25">
        <v>0.1</v>
      </c>
      <c r="G72" s="26">
        <v>66</v>
      </c>
      <c r="H72" s="26">
        <v>2</v>
      </c>
      <c r="I72" s="26">
        <v>0</v>
      </c>
      <c r="J72" s="26">
        <v>3</v>
      </c>
      <c r="K72" s="27">
        <v>0</v>
      </c>
      <c r="L72" s="27">
        <v>0</v>
      </c>
      <c r="M72" s="27">
        <v>0</v>
      </c>
      <c r="N72" s="27">
        <v>0</v>
      </c>
    </row>
    <row r="73" spans="1:226" ht="12" customHeight="1" x14ac:dyDescent="0.25">
      <c r="A73" s="22">
        <v>223</v>
      </c>
      <c r="B73" s="23" t="s">
        <v>84</v>
      </c>
      <c r="C73" s="38" t="s">
        <v>85</v>
      </c>
      <c r="D73" s="25">
        <v>25.7</v>
      </c>
      <c r="E73" s="25">
        <v>20.100000000000001</v>
      </c>
      <c r="F73" s="25">
        <v>38.200000000000003</v>
      </c>
      <c r="G73" s="26">
        <v>437</v>
      </c>
      <c r="H73" s="26">
        <v>306</v>
      </c>
      <c r="I73" s="26">
        <v>41</v>
      </c>
      <c r="J73" s="26">
        <v>373</v>
      </c>
      <c r="K73" s="27">
        <v>1</v>
      </c>
      <c r="L73" s="27">
        <v>0.1</v>
      </c>
      <c r="M73" s="27">
        <v>0.5</v>
      </c>
      <c r="N73" s="27">
        <v>0.1</v>
      </c>
      <c r="HQ73" s="31"/>
      <c r="HR73" s="31"/>
    </row>
    <row r="74" spans="1:226" ht="12" customHeight="1" x14ac:dyDescent="0.25">
      <c r="A74" s="22">
        <v>338</v>
      </c>
      <c r="B74" s="23" t="s">
        <v>23</v>
      </c>
      <c r="C74" s="38" t="s">
        <v>39</v>
      </c>
      <c r="D74" s="25">
        <v>0.4</v>
      </c>
      <c r="E74" s="15">
        <v>0.4</v>
      </c>
      <c r="F74" s="15">
        <v>10.8</v>
      </c>
      <c r="G74" s="16">
        <v>49</v>
      </c>
      <c r="H74" s="16">
        <v>18</v>
      </c>
      <c r="I74" s="16">
        <v>10</v>
      </c>
      <c r="J74" s="16">
        <v>12</v>
      </c>
      <c r="K74" s="17">
        <v>2.4</v>
      </c>
      <c r="L74" s="17">
        <v>0</v>
      </c>
      <c r="M74" s="17">
        <v>11</v>
      </c>
      <c r="N74" s="17">
        <v>0</v>
      </c>
      <c r="HQ74" s="31"/>
      <c r="HR74" s="31"/>
    </row>
    <row r="75" spans="1:226" ht="12" customHeight="1" x14ac:dyDescent="0.25">
      <c r="A75" s="22">
        <v>376</v>
      </c>
      <c r="B75" s="23" t="s">
        <v>24</v>
      </c>
      <c r="C75" s="38" t="s">
        <v>57</v>
      </c>
      <c r="D75" s="15">
        <v>0.2</v>
      </c>
      <c r="E75" s="15">
        <v>0.1</v>
      </c>
      <c r="F75" s="15">
        <v>5</v>
      </c>
      <c r="G75" s="16">
        <v>21</v>
      </c>
      <c r="H75" s="16">
        <v>5</v>
      </c>
      <c r="I75" s="16">
        <v>4</v>
      </c>
      <c r="J75" s="16">
        <v>8</v>
      </c>
      <c r="K75" s="17">
        <v>0.9</v>
      </c>
      <c r="L75" s="17">
        <v>0</v>
      </c>
      <c r="M75" s="17">
        <v>0.1</v>
      </c>
      <c r="N75" s="17">
        <v>0</v>
      </c>
      <c r="HQ75" s="31"/>
      <c r="HR75" s="31"/>
    </row>
    <row r="76" spans="1:226" ht="12" customHeight="1" x14ac:dyDescent="0.25">
      <c r="A76" s="6"/>
      <c r="B76" s="29" t="s">
        <v>25</v>
      </c>
      <c r="C76" s="21" t="s">
        <v>86</v>
      </c>
      <c r="D76" s="15">
        <v>2</v>
      </c>
      <c r="E76" s="15">
        <v>0.5</v>
      </c>
      <c r="F76" s="15">
        <v>14.3</v>
      </c>
      <c r="G76" s="16">
        <v>70</v>
      </c>
      <c r="H76" s="16">
        <v>10</v>
      </c>
      <c r="I76" s="16">
        <v>0</v>
      </c>
      <c r="J76" s="16">
        <v>0</v>
      </c>
      <c r="K76" s="17">
        <v>0.5</v>
      </c>
      <c r="L76" s="17">
        <v>0.1</v>
      </c>
      <c r="M76" s="17">
        <v>0</v>
      </c>
      <c r="N76" s="17">
        <v>0</v>
      </c>
      <c r="HQ76" s="31"/>
      <c r="HR76" s="31"/>
    </row>
    <row r="77" spans="1:226" ht="12" customHeight="1" x14ac:dyDescent="0.25">
      <c r="A77" s="22"/>
      <c r="B77" s="32" t="s">
        <v>26</v>
      </c>
      <c r="C77" s="46"/>
      <c r="D77" s="34">
        <f>SUM(D72:D76)</f>
        <v>28.4</v>
      </c>
      <c r="E77" s="34">
        <f t="shared" ref="E77:N77" si="12">SUM(E72:E76)</f>
        <v>28.400000000000002</v>
      </c>
      <c r="F77" s="34">
        <f t="shared" si="12"/>
        <v>68.400000000000006</v>
      </c>
      <c r="G77" s="35">
        <f t="shared" si="12"/>
        <v>643</v>
      </c>
      <c r="H77" s="35">
        <f t="shared" si="12"/>
        <v>341</v>
      </c>
      <c r="I77" s="35">
        <f t="shared" si="12"/>
        <v>55</v>
      </c>
      <c r="J77" s="35">
        <f t="shared" si="12"/>
        <v>396</v>
      </c>
      <c r="K77" s="36">
        <f t="shared" si="12"/>
        <v>4.8</v>
      </c>
      <c r="L77" s="36">
        <f t="shared" si="12"/>
        <v>0.2</v>
      </c>
      <c r="M77" s="36">
        <f t="shared" si="12"/>
        <v>11.6</v>
      </c>
      <c r="N77" s="36">
        <f t="shared" si="12"/>
        <v>0.1</v>
      </c>
      <c r="HQ77" s="31"/>
      <c r="HR77" s="31"/>
    </row>
    <row r="78" spans="1:226" s="40" customFormat="1" ht="12" customHeight="1" x14ac:dyDescent="0.25">
      <c r="A78" s="6"/>
      <c r="B78" s="20" t="s">
        <v>27</v>
      </c>
      <c r="C78" s="21"/>
      <c r="D78" s="15"/>
      <c r="E78" s="15"/>
      <c r="F78" s="15"/>
      <c r="G78" s="16"/>
      <c r="H78" s="16"/>
      <c r="I78" s="16"/>
      <c r="J78" s="16"/>
      <c r="K78" s="17"/>
      <c r="L78" s="17"/>
      <c r="M78" s="17"/>
      <c r="N78" s="17"/>
      <c r="HQ78" s="42"/>
    </row>
    <row r="79" spans="1:226" s="40" customFormat="1" ht="12" customHeight="1" x14ac:dyDescent="0.25">
      <c r="A79" s="6">
        <v>82</v>
      </c>
      <c r="B79" s="45" t="s">
        <v>87</v>
      </c>
      <c r="C79" s="21" t="s">
        <v>50</v>
      </c>
      <c r="D79" s="15">
        <v>1.7</v>
      </c>
      <c r="E79" s="15">
        <v>4.7</v>
      </c>
      <c r="F79" s="15">
        <v>8.6999999999999993</v>
      </c>
      <c r="G79" s="16">
        <v>84</v>
      </c>
      <c r="H79" s="16">
        <v>37</v>
      </c>
      <c r="I79" s="16">
        <v>19</v>
      </c>
      <c r="J79" s="16">
        <v>48</v>
      </c>
      <c r="K79" s="17">
        <v>1</v>
      </c>
      <c r="L79" s="17">
        <v>0.18</v>
      </c>
      <c r="M79" s="17">
        <v>9.5</v>
      </c>
      <c r="N79" s="17">
        <v>0.01</v>
      </c>
      <c r="HQ79" s="42"/>
    </row>
    <row r="80" spans="1:226" s="40" customFormat="1" ht="12" customHeight="1" x14ac:dyDescent="0.25">
      <c r="A80" s="54" t="s">
        <v>88</v>
      </c>
      <c r="B80" s="55" t="s">
        <v>89</v>
      </c>
      <c r="C80" s="56" t="s">
        <v>38</v>
      </c>
      <c r="D80" s="57">
        <v>13.7</v>
      </c>
      <c r="E80" s="57">
        <v>10.5</v>
      </c>
      <c r="F80" s="57">
        <v>7.5</v>
      </c>
      <c r="G80" s="58">
        <v>179</v>
      </c>
      <c r="H80" s="58">
        <v>18</v>
      </c>
      <c r="I80" s="58">
        <v>16</v>
      </c>
      <c r="J80" s="58">
        <v>233</v>
      </c>
      <c r="K80" s="59">
        <v>4.9000000000000004</v>
      </c>
      <c r="L80" s="59">
        <v>0.2</v>
      </c>
      <c r="M80" s="59">
        <v>8.1999999999999993</v>
      </c>
      <c r="N80" s="59">
        <v>0.02</v>
      </c>
      <c r="HQ80" s="42"/>
    </row>
    <row r="81" spans="1:225" s="40" customFormat="1" ht="12" customHeight="1" x14ac:dyDescent="0.25">
      <c r="A81" s="6">
        <v>309</v>
      </c>
      <c r="B81" s="23" t="s">
        <v>90</v>
      </c>
      <c r="C81" s="51">
        <v>150</v>
      </c>
      <c r="D81" s="15">
        <v>5.4</v>
      </c>
      <c r="E81" s="15">
        <v>4.9000000000000004</v>
      </c>
      <c r="F81" s="15">
        <v>27.9</v>
      </c>
      <c r="G81" s="16">
        <v>178</v>
      </c>
      <c r="H81" s="16">
        <v>6</v>
      </c>
      <c r="I81" s="16">
        <v>8</v>
      </c>
      <c r="J81" s="16">
        <v>35</v>
      </c>
      <c r="K81" s="17">
        <v>0.8</v>
      </c>
      <c r="L81" s="17">
        <v>0.1</v>
      </c>
      <c r="M81" s="17">
        <v>0</v>
      </c>
      <c r="N81" s="17">
        <v>0</v>
      </c>
      <c r="HQ81" s="42"/>
    </row>
    <row r="82" spans="1:225" s="40" customFormat="1" ht="12" customHeight="1" x14ac:dyDescent="0.25">
      <c r="A82" s="22"/>
      <c r="B82" s="28" t="s">
        <v>91</v>
      </c>
      <c r="C82" s="38" t="s">
        <v>54</v>
      </c>
      <c r="D82" s="25">
        <v>3.5</v>
      </c>
      <c r="E82" s="25">
        <v>10.9</v>
      </c>
      <c r="F82" s="25">
        <v>43.3</v>
      </c>
      <c r="G82" s="26">
        <v>289</v>
      </c>
      <c r="H82" s="26">
        <v>0</v>
      </c>
      <c r="I82" s="26">
        <v>0</v>
      </c>
      <c r="J82" s="26">
        <v>0</v>
      </c>
      <c r="K82" s="27">
        <v>0</v>
      </c>
      <c r="L82" s="27">
        <v>0</v>
      </c>
      <c r="M82" s="27">
        <v>0</v>
      </c>
      <c r="N82" s="27">
        <v>0</v>
      </c>
      <c r="HQ82" s="42"/>
    </row>
    <row r="83" spans="1:225" s="40" customFormat="1" ht="12" customHeight="1" x14ac:dyDescent="0.25">
      <c r="A83" s="6">
        <v>389</v>
      </c>
      <c r="B83" s="39" t="s">
        <v>32</v>
      </c>
      <c r="C83" s="21" t="s">
        <v>57</v>
      </c>
      <c r="D83" s="15">
        <v>0.2</v>
      </c>
      <c r="E83" s="15">
        <v>0.1</v>
      </c>
      <c r="F83" s="15">
        <v>10.1</v>
      </c>
      <c r="G83" s="16">
        <v>41</v>
      </c>
      <c r="H83" s="16">
        <v>5</v>
      </c>
      <c r="I83" s="16">
        <v>4</v>
      </c>
      <c r="J83" s="16">
        <v>8</v>
      </c>
      <c r="K83" s="17">
        <v>0.9</v>
      </c>
      <c r="L83" s="17">
        <v>0</v>
      </c>
      <c r="M83" s="17">
        <v>0.1</v>
      </c>
      <c r="N83" s="17">
        <v>0</v>
      </c>
      <c r="HQ83" s="42"/>
    </row>
    <row r="84" spans="1:225" s="40" customFormat="1" ht="12" customHeight="1" x14ac:dyDescent="0.25">
      <c r="A84" s="6"/>
      <c r="B84" s="29" t="s">
        <v>33</v>
      </c>
      <c r="C84" s="21" t="s">
        <v>75</v>
      </c>
      <c r="D84" s="15">
        <v>4.84</v>
      </c>
      <c r="E84" s="15">
        <v>1.06</v>
      </c>
      <c r="F84" s="15">
        <v>32.536000000000001</v>
      </c>
      <c r="G84" s="16">
        <v>159.4</v>
      </c>
      <c r="H84" s="16">
        <v>33.200000000000003</v>
      </c>
      <c r="I84" s="16">
        <v>0</v>
      </c>
      <c r="J84" s="16">
        <v>0</v>
      </c>
      <c r="K84" s="17">
        <v>1.74</v>
      </c>
      <c r="L84" s="17">
        <v>0.21160000000000001</v>
      </c>
      <c r="M84" s="17">
        <v>0</v>
      </c>
      <c r="N84" s="17">
        <v>0</v>
      </c>
      <c r="HQ84" s="42"/>
    </row>
    <row r="85" spans="1:225" s="40" customFormat="1" ht="12" customHeight="1" x14ac:dyDescent="0.25">
      <c r="A85" s="6"/>
      <c r="B85" s="43" t="s">
        <v>26</v>
      </c>
      <c r="C85" s="46"/>
      <c r="D85" s="34">
        <f>SUM(D79:D84)</f>
        <v>29.339999999999996</v>
      </c>
      <c r="E85" s="34">
        <f t="shared" ref="E85:M85" si="13">SUM(E79:E84)</f>
        <v>32.160000000000004</v>
      </c>
      <c r="F85" s="34">
        <f t="shared" si="13"/>
        <v>130.036</v>
      </c>
      <c r="G85" s="35">
        <f t="shared" si="13"/>
        <v>930.4</v>
      </c>
      <c r="H85" s="35">
        <f t="shared" si="13"/>
        <v>99.2</v>
      </c>
      <c r="I85" s="35">
        <f t="shared" si="13"/>
        <v>47</v>
      </c>
      <c r="J85" s="35">
        <f t="shared" si="13"/>
        <v>324</v>
      </c>
      <c r="K85" s="36">
        <f t="shared" si="13"/>
        <v>9.34</v>
      </c>
      <c r="L85" s="36">
        <f t="shared" si="13"/>
        <v>0.69159999999999999</v>
      </c>
      <c r="M85" s="36">
        <f t="shared" si="13"/>
        <v>17.8</v>
      </c>
      <c r="N85" s="36">
        <f>SUM(N79:N84)</f>
        <v>0.03</v>
      </c>
      <c r="HQ85" s="42"/>
    </row>
    <row r="86" spans="1:225" ht="12" customHeight="1" x14ac:dyDescent="0.25">
      <c r="A86" s="6"/>
      <c r="B86" s="20" t="s">
        <v>35</v>
      </c>
      <c r="C86" s="21"/>
      <c r="D86" s="15"/>
      <c r="E86" s="15"/>
      <c r="F86" s="15"/>
      <c r="G86" s="16"/>
      <c r="H86" s="16"/>
      <c r="I86" s="16"/>
      <c r="J86" s="16"/>
      <c r="K86" s="17"/>
      <c r="L86" s="17"/>
      <c r="M86" s="17"/>
      <c r="N86" s="17"/>
    </row>
    <row r="87" spans="1:225" ht="12" customHeight="1" x14ac:dyDescent="0.25">
      <c r="A87" s="22">
        <v>386</v>
      </c>
      <c r="B87" s="23" t="s">
        <v>92</v>
      </c>
      <c r="C87" s="38" t="s">
        <v>57</v>
      </c>
      <c r="D87" s="25">
        <v>5.6</v>
      </c>
      <c r="E87" s="25">
        <v>5</v>
      </c>
      <c r="F87" s="25">
        <v>22</v>
      </c>
      <c r="G87" s="26">
        <v>156</v>
      </c>
      <c r="H87" s="26">
        <v>242</v>
      </c>
      <c r="I87" s="26">
        <v>30</v>
      </c>
      <c r="J87" s="26">
        <v>188</v>
      </c>
      <c r="K87" s="27">
        <v>0.2</v>
      </c>
      <c r="L87" s="27">
        <v>0.1</v>
      </c>
      <c r="M87" s="27">
        <v>1.8</v>
      </c>
      <c r="N87" s="27">
        <v>0</v>
      </c>
    </row>
    <row r="88" spans="1:225" ht="12" customHeight="1" x14ac:dyDescent="0.25">
      <c r="A88" s="6">
        <v>421</v>
      </c>
      <c r="B88" s="29" t="s">
        <v>93</v>
      </c>
      <c r="C88" s="21" t="s">
        <v>38</v>
      </c>
      <c r="D88" s="15">
        <v>7.7</v>
      </c>
      <c r="E88" s="15">
        <v>6</v>
      </c>
      <c r="F88" s="15">
        <v>45.4</v>
      </c>
      <c r="G88" s="16">
        <v>266</v>
      </c>
      <c r="H88" s="16">
        <v>13</v>
      </c>
      <c r="I88" s="16">
        <v>11</v>
      </c>
      <c r="J88" s="16">
        <v>57</v>
      </c>
      <c r="K88" s="17">
        <v>0.81</v>
      </c>
      <c r="L88" s="17">
        <v>0.1</v>
      </c>
      <c r="M88" s="17">
        <v>0</v>
      </c>
      <c r="N88" s="17">
        <v>0</v>
      </c>
    </row>
    <row r="89" spans="1:225" ht="12" customHeight="1" x14ac:dyDescent="0.25">
      <c r="A89" s="6"/>
      <c r="B89" s="43" t="s">
        <v>26</v>
      </c>
      <c r="C89" s="46"/>
      <c r="D89" s="34">
        <f>SUM(D87:D88)</f>
        <v>13.3</v>
      </c>
      <c r="E89" s="34">
        <f t="shared" ref="E89:N89" si="14">SUM(E87:E88)</f>
        <v>11</v>
      </c>
      <c r="F89" s="34">
        <f t="shared" si="14"/>
        <v>67.400000000000006</v>
      </c>
      <c r="G89" s="35">
        <f t="shared" si="14"/>
        <v>422</v>
      </c>
      <c r="H89" s="35">
        <f t="shared" si="14"/>
        <v>255</v>
      </c>
      <c r="I89" s="35">
        <f t="shared" si="14"/>
        <v>41</v>
      </c>
      <c r="J89" s="35">
        <f t="shared" si="14"/>
        <v>245</v>
      </c>
      <c r="K89" s="36">
        <f t="shared" si="14"/>
        <v>1.01</v>
      </c>
      <c r="L89" s="36">
        <f t="shared" si="14"/>
        <v>0.2</v>
      </c>
      <c r="M89" s="36">
        <f t="shared" si="14"/>
        <v>1.8</v>
      </c>
      <c r="N89" s="36">
        <f t="shared" si="14"/>
        <v>0</v>
      </c>
    </row>
    <row r="90" spans="1:225" ht="12" customHeight="1" x14ac:dyDescent="0.25">
      <c r="A90" s="6"/>
      <c r="B90" s="53" t="s">
        <v>42</v>
      </c>
      <c r="C90" s="48"/>
      <c r="D90" s="48">
        <f>D77+D85+D89</f>
        <v>71.039999999999992</v>
      </c>
      <c r="E90" s="48">
        <f t="shared" ref="E90:N90" si="15">E77+E85+E89</f>
        <v>71.56</v>
      </c>
      <c r="F90" s="48">
        <f t="shared" si="15"/>
        <v>265.83600000000001</v>
      </c>
      <c r="G90" s="49">
        <f t="shared" si="15"/>
        <v>1995.4</v>
      </c>
      <c r="H90" s="49">
        <f t="shared" si="15"/>
        <v>695.2</v>
      </c>
      <c r="I90" s="49">
        <f t="shared" si="15"/>
        <v>143</v>
      </c>
      <c r="J90" s="49">
        <f t="shared" si="15"/>
        <v>965</v>
      </c>
      <c r="K90" s="50">
        <f t="shared" si="15"/>
        <v>15.15</v>
      </c>
      <c r="L90" s="50">
        <f t="shared" si="15"/>
        <v>1.0915999999999999</v>
      </c>
      <c r="M90" s="50">
        <f t="shared" si="15"/>
        <v>31.2</v>
      </c>
      <c r="N90" s="50">
        <f t="shared" si="15"/>
        <v>0.13</v>
      </c>
    </row>
    <row r="91" spans="1:225" ht="12" customHeight="1" x14ac:dyDescent="0.25">
      <c r="A91" s="6"/>
      <c r="B91" s="19" t="s">
        <v>94</v>
      </c>
      <c r="C91" s="21"/>
      <c r="D91" s="15"/>
      <c r="E91" s="15"/>
      <c r="F91" s="15"/>
      <c r="G91" s="16"/>
      <c r="H91" s="16"/>
      <c r="I91" s="16"/>
      <c r="J91" s="16"/>
      <c r="K91" s="17"/>
      <c r="L91" s="17"/>
      <c r="M91" s="17"/>
      <c r="N91" s="17"/>
    </row>
    <row r="92" spans="1:225" s="40" customFormat="1" ht="12" customHeight="1" x14ac:dyDescent="0.25">
      <c r="A92" s="6"/>
      <c r="B92" s="20" t="s">
        <v>19</v>
      </c>
      <c r="C92" s="21"/>
      <c r="D92" s="15"/>
      <c r="E92" s="15"/>
      <c r="F92" s="15"/>
      <c r="G92" s="16"/>
      <c r="H92" s="16"/>
      <c r="I92" s="16"/>
      <c r="J92" s="16"/>
      <c r="K92" s="17"/>
      <c r="L92" s="17"/>
      <c r="M92" s="17"/>
      <c r="N92" s="17"/>
      <c r="HQ92" s="42"/>
    </row>
    <row r="93" spans="1:225" s="40" customFormat="1" ht="12" customHeight="1" x14ac:dyDescent="0.25">
      <c r="A93" s="22">
        <v>14</v>
      </c>
      <c r="B93" s="23" t="s">
        <v>82</v>
      </c>
      <c r="C93" s="38" t="s">
        <v>83</v>
      </c>
      <c r="D93" s="25">
        <v>0.1</v>
      </c>
      <c r="E93" s="25">
        <v>7.3</v>
      </c>
      <c r="F93" s="25">
        <v>0.1</v>
      </c>
      <c r="G93" s="26">
        <v>66</v>
      </c>
      <c r="H93" s="26">
        <v>2</v>
      </c>
      <c r="I93" s="26">
        <v>0</v>
      </c>
      <c r="J93" s="26">
        <v>3</v>
      </c>
      <c r="K93" s="27">
        <v>0</v>
      </c>
      <c r="L93" s="27">
        <v>0</v>
      </c>
      <c r="M93" s="27">
        <v>0</v>
      </c>
      <c r="N93" s="27">
        <v>0</v>
      </c>
      <c r="HQ93" s="42"/>
    </row>
    <row r="94" spans="1:225" s="40" customFormat="1" ht="12" customHeight="1" x14ac:dyDescent="0.25">
      <c r="A94" s="22" t="s">
        <v>95</v>
      </c>
      <c r="B94" s="23" t="s">
        <v>96</v>
      </c>
      <c r="C94" s="38" t="s">
        <v>97</v>
      </c>
      <c r="D94" s="25">
        <v>11.9</v>
      </c>
      <c r="E94" s="25">
        <v>8.1</v>
      </c>
      <c r="F94" s="25">
        <v>7.9</v>
      </c>
      <c r="G94" s="26">
        <v>152</v>
      </c>
      <c r="H94" s="26">
        <v>169</v>
      </c>
      <c r="I94" s="26">
        <v>39</v>
      </c>
      <c r="J94" s="26">
        <v>102</v>
      </c>
      <c r="K94" s="27">
        <v>0.8</v>
      </c>
      <c r="L94" s="27">
        <v>0.05</v>
      </c>
      <c r="M94" s="27">
        <v>0.25</v>
      </c>
      <c r="N94" s="27">
        <v>0.02</v>
      </c>
      <c r="HQ94" s="42"/>
    </row>
    <row r="95" spans="1:225" s="40" customFormat="1" ht="12" customHeight="1" x14ac:dyDescent="0.25">
      <c r="A95" s="22">
        <v>304</v>
      </c>
      <c r="B95" s="23" t="s">
        <v>98</v>
      </c>
      <c r="C95" s="38" t="s">
        <v>99</v>
      </c>
      <c r="D95" s="25">
        <v>3.7</v>
      </c>
      <c r="E95" s="25">
        <v>6.3</v>
      </c>
      <c r="F95" s="25">
        <v>28.5</v>
      </c>
      <c r="G95" s="26">
        <v>185</v>
      </c>
      <c r="H95" s="26">
        <v>1</v>
      </c>
      <c r="I95" s="26">
        <v>12</v>
      </c>
      <c r="J95" s="26">
        <v>62</v>
      </c>
      <c r="K95" s="27">
        <v>0.5</v>
      </c>
      <c r="L95" s="27">
        <v>0</v>
      </c>
      <c r="M95" s="27">
        <v>0</v>
      </c>
      <c r="N95" s="27">
        <v>0</v>
      </c>
      <c r="HQ95" s="42"/>
    </row>
    <row r="96" spans="1:225" s="40" customFormat="1" ht="12" customHeight="1" x14ac:dyDescent="0.25">
      <c r="A96" s="22"/>
      <c r="B96" s="28" t="s">
        <v>100</v>
      </c>
      <c r="C96" s="38" t="s">
        <v>101</v>
      </c>
      <c r="D96" s="15">
        <v>0</v>
      </c>
      <c r="E96" s="15">
        <v>0</v>
      </c>
      <c r="F96" s="15">
        <v>13.8</v>
      </c>
      <c r="G96" s="16">
        <v>55</v>
      </c>
      <c r="H96" s="16">
        <v>0</v>
      </c>
      <c r="I96" s="16">
        <v>0</v>
      </c>
      <c r="J96" s="16">
        <v>0</v>
      </c>
      <c r="K96" s="17">
        <v>0</v>
      </c>
      <c r="L96" s="17">
        <v>0</v>
      </c>
      <c r="M96" s="17">
        <v>0</v>
      </c>
      <c r="N96" s="17">
        <v>0</v>
      </c>
      <c r="HQ96" s="42"/>
    </row>
    <row r="97" spans="1:226" ht="12" customHeight="1" x14ac:dyDescent="0.25">
      <c r="A97" s="22">
        <v>376</v>
      </c>
      <c r="B97" s="23" t="s">
        <v>24</v>
      </c>
      <c r="C97" s="38" t="s">
        <v>57</v>
      </c>
      <c r="D97" s="15">
        <v>0.2</v>
      </c>
      <c r="E97" s="15">
        <v>0.1</v>
      </c>
      <c r="F97" s="15">
        <v>5</v>
      </c>
      <c r="G97" s="16">
        <v>21</v>
      </c>
      <c r="H97" s="16">
        <v>5</v>
      </c>
      <c r="I97" s="16">
        <v>4</v>
      </c>
      <c r="J97" s="16">
        <v>8</v>
      </c>
      <c r="K97" s="17">
        <v>0.9</v>
      </c>
      <c r="L97" s="17">
        <v>0</v>
      </c>
      <c r="M97" s="17">
        <v>0.1</v>
      </c>
      <c r="N97" s="17">
        <v>0</v>
      </c>
    </row>
    <row r="98" spans="1:226" ht="12" customHeight="1" x14ac:dyDescent="0.25">
      <c r="A98" s="6"/>
      <c r="B98" s="29" t="s">
        <v>25</v>
      </c>
      <c r="C98" s="21" t="s">
        <v>102</v>
      </c>
      <c r="D98" s="15">
        <v>3.2</v>
      </c>
      <c r="E98" s="15">
        <v>0.8</v>
      </c>
      <c r="F98" s="15">
        <v>22.88</v>
      </c>
      <c r="G98" s="16">
        <v>112</v>
      </c>
      <c r="H98" s="16">
        <v>16</v>
      </c>
      <c r="I98" s="16">
        <v>0</v>
      </c>
      <c r="J98" s="16">
        <v>0</v>
      </c>
      <c r="K98" s="17">
        <v>0.8</v>
      </c>
      <c r="L98" s="17">
        <v>0.128</v>
      </c>
      <c r="M98" s="17">
        <v>0</v>
      </c>
      <c r="N98" s="17">
        <v>0</v>
      </c>
    </row>
    <row r="99" spans="1:226" ht="12" customHeight="1" x14ac:dyDescent="0.25">
      <c r="A99" s="6"/>
      <c r="B99" s="43" t="s">
        <v>26</v>
      </c>
      <c r="C99" s="46"/>
      <c r="D99" s="34">
        <f>SUM(D93:D98)</f>
        <v>19.099999999999998</v>
      </c>
      <c r="E99" s="34">
        <f t="shared" ref="E99:N99" si="16">SUM(E93:E98)</f>
        <v>22.6</v>
      </c>
      <c r="F99" s="34">
        <f t="shared" si="16"/>
        <v>78.179999999999993</v>
      </c>
      <c r="G99" s="35">
        <f t="shared" si="16"/>
        <v>591</v>
      </c>
      <c r="H99" s="35">
        <f t="shared" si="16"/>
        <v>193</v>
      </c>
      <c r="I99" s="35">
        <f t="shared" si="16"/>
        <v>55</v>
      </c>
      <c r="J99" s="35">
        <f t="shared" si="16"/>
        <v>175</v>
      </c>
      <c r="K99" s="36">
        <f t="shared" si="16"/>
        <v>3</v>
      </c>
      <c r="L99" s="36">
        <f t="shared" si="16"/>
        <v>0.17799999999999999</v>
      </c>
      <c r="M99" s="36">
        <f t="shared" si="16"/>
        <v>0.35</v>
      </c>
      <c r="N99" s="36">
        <f t="shared" si="16"/>
        <v>0.02</v>
      </c>
    </row>
    <row r="100" spans="1:226" ht="12" customHeight="1" x14ac:dyDescent="0.25">
      <c r="A100" s="6"/>
      <c r="B100" s="20" t="s">
        <v>27</v>
      </c>
      <c r="C100" s="21"/>
      <c r="D100" s="15"/>
      <c r="E100" s="15"/>
      <c r="F100" s="15"/>
      <c r="G100" s="16"/>
      <c r="H100" s="16"/>
      <c r="I100" s="16"/>
      <c r="J100" s="16"/>
      <c r="K100" s="17"/>
      <c r="L100" s="17"/>
      <c r="M100" s="17"/>
      <c r="N100" s="17"/>
    </row>
    <row r="101" spans="1:226" ht="12" customHeight="1" x14ac:dyDescent="0.25">
      <c r="A101" s="6" t="s">
        <v>103</v>
      </c>
      <c r="B101" s="23" t="s">
        <v>104</v>
      </c>
      <c r="C101" s="38" t="s">
        <v>57</v>
      </c>
      <c r="D101" s="25">
        <v>1.84</v>
      </c>
      <c r="E101" s="25">
        <v>2.4</v>
      </c>
      <c r="F101" s="25">
        <v>9.36</v>
      </c>
      <c r="G101" s="16">
        <v>77</v>
      </c>
      <c r="H101" s="16">
        <v>13</v>
      </c>
      <c r="I101" s="16">
        <v>21</v>
      </c>
      <c r="J101" s="16">
        <v>56</v>
      </c>
      <c r="K101" s="17">
        <v>0.72</v>
      </c>
      <c r="L101" s="17">
        <v>0.32</v>
      </c>
      <c r="M101" s="17">
        <v>0.08</v>
      </c>
      <c r="N101" s="17">
        <v>8.0000000000000002E-3</v>
      </c>
      <c r="HQ101" s="31"/>
      <c r="HR101" s="31"/>
    </row>
    <row r="102" spans="1:226" ht="12" customHeight="1" x14ac:dyDescent="0.25">
      <c r="A102" s="6" t="s">
        <v>105</v>
      </c>
      <c r="B102" s="23" t="s">
        <v>106</v>
      </c>
      <c r="C102" s="38" t="s">
        <v>72</v>
      </c>
      <c r="D102" s="25">
        <v>19.8</v>
      </c>
      <c r="E102" s="25">
        <v>18.2</v>
      </c>
      <c r="F102" s="25">
        <v>11.5</v>
      </c>
      <c r="G102" s="16">
        <v>286</v>
      </c>
      <c r="H102" s="16">
        <v>18</v>
      </c>
      <c r="I102" s="16">
        <v>19</v>
      </c>
      <c r="J102" s="16">
        <v>12</v>
      </c>
      <c r="K102" s="17">
        <v>1.5</v>
      </c>
      <c r="L102" s="17">
        <v>0.2</v>
      </c>
      <c r="M102" s="17">
        <v>0.55000000000000004</v>
      </c>
      <c r="N102" s="17">
        <v>0.04</v>
      </c>
      <c r="HQ102" s="31"/>
      <c r="HR102" s="31"/>
    </row>
    <row r="103" spans="1:226" ht="12" customHeight="1" x14ac:dyDescent="0.25">
      <c r="A103" s="6">
        <v>312</v>
      </c>
      <c r="B103" s="23" t="s">
        <v>73</v>
      </c>
      <c r="C103" s="51">
        <v>150</v>
      </c>
      <c r="D103" s="15">
        <v>3.1</v>
      </c>
      <c r="E103" s="15">
        <v>5.2</v>
      </c>
      <c r="F103" s="15">
        <v>12.1</v>
      </c>
      <c r="G103" s="16">
        <v>108</v>
      </c>
      <c r="H103" s="16">
        <v>38</v>
      </c>
      <c r="I103" s="16">
        <v>28</v>
      </c>
      <c r="J103" s="16">
        <v>82</v>
      </c>
      <c r="K103" s="17">
        <v>1</v>
      </c>
      <c r="L103" s="17">
        <v>0.1</v>
      </c>
      <c r="M103" s="17">
        <v>5.0999999999999996</v>
      </c>
      <c r="N103" s="17">
        <v>0.1</v>
      </c>
      <c r="HQ103" s="31"/>
      <c r="HR103" s="31"/>
    </row>
    <row r="104" spans="1:226" ht="12" customHeight="1" x14ac:dyDescent="0.25">
      <c r="A104" s="22">
        <v>71</v>
      </c>
      <c r="B104" s="28" t="s">
        <v>30</v>
      </c>
      <c r="C104" s="24">
        <v>50</v>
      </c>
      <c r="D104" s="25">
        <v>0.4</v>
      </c>
      <c r="E104" s="25">
        <v>0</v>
      </c>
      <c r="F104" s="25">
        <v>1.3</v>
      </c>
      <c r="G104" s="26">
        <v>7</v>
      </c>
      <c r="H104" s="26">
        <v>12</v>
      </c>
      <c r="I104" s="26">
        <v>7</v>
      </c>
      <c r="J104" s="26">
        <v>21</v>
      </c>
      <c r="K104" s="27">
        <v>0.3</v>
      </c>
      <c r="L104" s="27">
        <v>0</v>
      </c>
      <c r="M104" s="27">
        <v>5</v>
      </c>
      <c r="N104" s="27">
        <v>0</v>
      </c>
      <c r="HQ104" s="31"/>
      <c r="HR104" s="31"/>
    </row>
    <row r="105" spans="1:226" ht="12" customHeight="1" x14ac:dyDescent="0.25">
      <c r="A105" s="22">
        <v>388</v>
      </c>
      <c r="B105" s="23" t="s">
        <v>107</v>
      </c>
      <c r="C105" s="38" t="s">
        <v>57</v>
      </c>
      <c r="D105" s="25">
        <v>0.7</v>
      </c>
      <c r="E105" s="25">
        <v>0.3</v>
      </c>
      <c r="F105" s="25">
        <v>24.6</v>
      </c>
      <c r="G105" s="26">
        <v>104</v>
      </c>
      <c r="H105" s="26">
        <v>10</v>
      </c>
      <c r="I105" s="26">
        <v>3</v>
      </c>
      <c r="J105" s="26">
        <v>3</v>
      </c>
      <c r="K105" s="27">
        <v>0.7</v>
      </c>
      <c r="L105" s="27">
        <v>0</v>
      </c>
      <c r="M105" s="27">
        <v>20</v>
      </c>
      <c r="N105" s="27">
        <v>0</v>
      </c>
    </row>
    <row r="106" spans="1:226" ht="12" customHeight="1" x14ac:dyDescent="0.25">
      <c r="A106" s="6"/>
      <c r="B106" s="29" t="s">
        <v>33</v>
      </c>
      <c r="C106" s="21" t="s">
        <v>108</v>
      </c>
      <c r="D106" s="15">
        <v>3.8</v>
      </c>
      <c r="E106" s="15">
        <v>0.8</v>
      </c>
      <c r="F106" s="15">
        <v>25.1</v>
      </c>
      <c r="G106" s="16">
        <v>123</v>
      </c>
      <c r="H106" s="16">
        <v>28</v>
      </c>
      <c r="I106" s="16">
        <v>0</v>
      </c>
      <c r="J106" s="16">
        <v>0</v>
      </c>
      <c r="K106" s="17">
        <v>1.5</v>
      </c>
      <c r="L106" s="17">
        <v>0.2</v>
      </c>
      <c r="M106" s="17">
        <v>0</v>
      </c>
      <c r="N106" s="17">
        <v>0</v>
      </c>
    </row>
    <row r="107" spans="1:226" ht="12" customHeight="1" x14ac:dyDescent="0.25">
      <c r="A107" s="22"/>
      <c r="B107" s="32" t="s">
        <v>26</v>
      </c>
      <c r="C107" s="62"/>
      <c r="D107" s="63">
        <f t="shared" ref="D107:N107" si="17">SUM(D101:D106)</f>
        <v>29.64</v>
      </c>
      <c r="E107" s="63">
        <f t="shared" si="17"/>
        <v>26.9</v>
      </c>
      <c r="F107" s="63">
        <f t="shared" si="17"/>
        <v>83.960000000000008</v>
      </c>
      <c r="G107" s="64">
        <f>SUM(G101:G106)</f>
        <v>705</v>
      </c>
      <c r="H107" s="64">
        <f t="shared" si="17"/>
        <v>119</v>
      </c>
      <c r="I107" s="64">
        <f t="shared" si="17"/>
        <v>78</v>
      </c>
      <c r="J107" s="64">
        <f t="shared" si="17"/>
        <v>174</v>
      </c>
      <c r="K107" s="65">
        <f t="shared" si="17"/>
        <v>5.72</v>
      </c>
      <c r="L107" s="65">
        <f t="shared" si="17"/>
        <v>0.82000000000000006</v>
      </c>
      <c r="M107" s="65">
        <f t="shared" si="17"/>
        <v>30.73</v>
      </c>
      <c r="N107" s="65">
        <f t="shared" si="17"/>
        <v>0.14800000000000002</v>
      </c>
    </row>
    <row r="108" spans="1:226" ht="12" customHeight="1" x14ac:dyDescent="0.25">
      <c r="A108" s="6"/>
      <c r="B108" s="20" t="s">
        <v>35</v>
      </c>
      <c r="C108" s="21"/>
      <c r="D108" s="15"/>
      <c r="E108" s="15"/>
      <c r="F108" s="15"/>
      <c r="G108" s="16"/>
      <c r="H108" s="16"/>
      <c r="I108" s="16"/>
      <c r="J108" s="16"/>
      <c r="K108" s="17"/>
      <c r="L108" s="17"/>
      <c r="M108" s="17"/>
      <c r="N108" s="17"/>
    </row>
    <row r="109" spans="1:226" ht="12" customHeight="1" x14ac:dyDescent="0.25">
      <c r="A109" s="22" t="s">
        <v>36</v>
      </c>
      <c r="B109" s="45" t="s">
        <v>109</v>
      </c>
      <c r="C109" s="38" t="s">
        <v>38</v>
      </c>
      <c r="D109" s="25">
        <v>5.6</v>
      </c>
      <c r="E109" s="25">
        <v>7.2</v>
      </c>
      <c r="F109" s="25">
        <v>27.9</v>
      </c>
      <c r="G109" s="26">
        <v>199</v>
      </c>
      <c r="H109" s="26">
        <v>29</v>
      </c>
      <c r="I109" s="26">
        <v>16</v>
      </c>
      <c r="J109" s="26">
        <v>64</v>
      </c>
      <c r="K109" s="27">
        <v>0.76</v>
      </c>
      <c r="L109" s="27">
        <v>0.09</v>
      </c>
      <c r="M109" s="27">
        <v>1.33</v>
      </c>
      <c r="N109" s="27">
        <v>0.01</v>
      </c>
    </row>
    <row r="110" spans="1:226" ht="12" customHeight="1" x14ac:dyDescent="0.25">
      <c r="A110" s="6"/>
      <c r="B110" s="29" t="s">
        <v>110</v>
      </c>
      <c r="C110" s="21" t="s">
        <v>57</v>
      </c>
      <c r="D110" s="15">
        <v>2</v>
      </c>
      <c r="E110" s="15">
        <v>6.4</v>
      </c>
      <c r="F110" s="15">
        <v>19</v>
      </c>
      <c r="G110" s="16">
        <v>140</v>
      </c>
      <c r="H110" s="16">
        <v>0</v>
      </c>
      <c r="I110" s="16">
        <v>0</v>
      </c>
      <c r="J110" s="16">
        <v>0</v>
      </c>
      <c r="K110" s="17">
        <v>0</v>
      </c>
      <c r="L110" s="17">
        <v>0</v>
      </c>
      <c r="M110" s="17">
        <v>0</v>
      </c>
      <c r="N110" s="17">
        <v>0</v>
      </c>
    </row>
    <row r="111" spans="1:226" ht="12" customHeight="1" x14ac:dyDescent="0.25">
      <c r="A111" s="6"/>
      <c r="B111" s="43" t="s">
        <v>26</v>
      </c>
      <c r="C111" s="46"/>
      <c r="D111" s="34">
        <f>SUM(D109:D110)</f>
        <v>7.6</v>
      </c>
      <c r="E111" s="34">
        <f t="shared" ref="E111:N111" si="18">SUM(E109:E110)</f>
        <v>13.600000000000001</v>
      </c>
      <c r="F111" s="34">
        <f t="shared" si="18"/>
        <v>46.9</v>
      </c>
      <c r="G111" s="35">
        <f t="shared" si="18"/>
        <v>339</v>
      </c>
      <c r="H111" s="35">
        <f t="shared" si="18"/>
        <v>29</v>
      </c>
      <c r="I111" s="35">
        <f t="shared" si="18"/>
        <v>16</v>
      </c>
      <c r="J111" s="35">
        <f t="shared" si="18"/>
        <v>64</v>
      </c>
      <c r="K111" s="36">
        <f t="shared" si="18"/>
        <v>0.76</v>
      </c>
      <c r="L111" s="36">
        <f t="shared" si="18"/>
        <v>0.09</v>
      </c>
      <c r="M111" s="36">
        <f t="shared" si="18"/>
        <v>1.33</v>
      </c>
      <c r="N111" s="36">
        <f t="shared" si="18"/>
        <v>0.01</v>
      </c>
    </row>
    <row r="112" spans="1:226" ht="12" customHeight="1" x14ac:dyDescent="0.25">
      <c r="A112" s="6"/>
      <c r="B112" s="53" t="s">
        <v>42</v>
      </c>
      <c r="C112" s="48"/>
      <c r="D112" s="48">
        <f t="shared" ref="D112:N112" si="19">D99+D107+D111</f>
        <v>56.339999999999996</v>
      </c>
      <c r="E112" s="48">
        <f t="shared" si="19"/>
        <v>63.1</v>
      </c>
      <c r="F112" s="48">
        <f t="shared" si="19"/>
        <v>209.04</v>
      </c>
      <c r="G112" s="49">
        <f t="shared" si="19"/>
        <v>1635</v>
      </c>
      <c r="H112" s="49">
        <f t="shared" si="19"/>
        <v>341</v>
      </c>
      <c r="I112" s="49">
        <f t="shared" si="19"/>
        <v>149</v>
      </c>
      <c r="J112" s="49">
        <f t="shared" si="19"/>
        <v>413</v>
      </c>
      <c r="K112" s="50">
        <f t="shared" si="19"/>
        <v>9.4799999999999986</v>
      </c>
      <c r="L112" s="50">
        <f t="shared" si="19"/>
        <v>1.0880000000000001</v>
      </c>
      <c r="M112" s="50">
        <f t="shared" si="19"/>
        <v>32.410000000000004</v>
      </c>
      <c r="N112" s="50">
        <f t="shared" si="19"/>
        <v>0.17800000000000002</v>
      </c>
    </row>
    <row r="113" spans="1:254" ht="12" customHeight="1" x14ac:dyDescent="0.25">
      <c r="A113" s="6"/>
      <c r="B113" s="66" t="s">
        <v>111</v>
      </c>
      <c r="C113" s="21"/>
      <c r="D113" s="15"/>
      <c r="E113" s="15"/>
      <c r="F113" s="15"/>
      <c r="G113" s="16"/>
      <c r="H113" s="16"/>
      <c r="I113" s="16"/>
      <c r="J113" s="16"/>
      <c r="K113" s="17"/>
      <c r="L113" s="17"/>
      <c r="M113" s="17"/>
      <c r="N113" s="17"/>
    </row>
    <row r="114" spans="1:254" ht="12" customHeight="1" x14ac:dyDescent="0.25">
      <c r="A114" s="6"/>
      <c r="B114" s="19" t="s">
        <v>18</v>
      </c>
      <c r="C114" s="21"/>
      <c r="D114" s="15"/>
      <c r="E114" s="15"/>
      <c r="F114" s="15"/>
      <c r="G114" s="16"/>
      <c r="H114" s="16"/>
      <c r="I114" s="16"/>
      <c r="J114" s="16"/>
      <c r="K114" s="17"/>
      <c r="L114" s="17"/>
      <c r="M114" s="17"/>
      <c r="N114" s="17"/>
    </row>
    <row r="115" spans="1:254" ht="12" customHeight="1" x14ac:dyDescent="0.25">
      <c r="A115" s="6"/>
      <c r="B115" s="20" t="s">
        <v>19</v>
      </c>
      <c r="C115" s="21"/>
      <c r="D115" s="15"/>
      <c r="E115" s="15"/>
      <c r="F115" s="15"/>
      <c r="G115" s="16"/>
      <c r="H115" s="16"/>
      <c r="I115" s="16"/>
      <c r="J115" s="16"/>
      <c r="K115" s="17"/>
      <c r="L115" s="17"/>
      <c r="M115" s="17"/>
      <c r="N115" s="17"/>
    </row>
    <row r="116" spans="1:254" ht="12" customHeight="1" x14ac:dyDescent="0.25">
      <c r="A116" s="22">
        <v>14</v>
      </c>
      <c r="B116" s="23" t="s">
        <v>60</v>
      </c>
      <c r="C116" s="38" t="s">
        <v>83</v>
      </c>
      <c r="D116" s="25">
        <v>0.1</v>
      </c>
      <c r="E116" s="25">
        <v>6.2</v>
      </c>
      <c r="F116" s="25">
        <v>2.2000000000000002</v>
      </c>
      <c r="G116" s="26">
        <v>65</v>
      </c>
      <c r="H116" s="26">
        <v>0</v>
      </c>
      <c r="I116" s="26">
        <v>0</v>
      </c>
      <c r="J116" s="26">
        <v>0</v>
      </c>
      <c r="K116" s="27">
        <v>0</v>
      </c>
      <c r="L116" s="27">
        <v>0</v>
      </c>
      <c r="M116" s="27">
        <v>0</v>
      </c>
      <c r="N116" s="27">
        <v>0</v>
      </c>
    </row>
    <row r="117" spans="1:254" ht="12" customHeight="1" x14ac:dyDescent="0.25">
      <c r="A117" s="6" t="s">
        <v>112</v>
      </c>
      <c r="B117" s="23" t="s">
        <v>113</v>
      </c>
      <c r="C117" s="21" t="s">
        <v>114</v>
      </c>
      <c r="D117" s="15">
        <v>14.1</v>
      </c>
      <c r="E117" s="15">
        <v>9.3000000000000007</v>
      </c>
      <c r="F117" s="15">
        <v>56.4</v>
      </c>
      <c r="G117" s="16">
        <v>366</v>
      </c>
      <c r="H117" s="16">
        <v>12</v>
      </c>
      <c r="I117" s="16">
        <v>5</v>
      </c>
      <c r="J117" s="16">
        <v>23</v>
      </c>
      <c r="K117" s="17">
        <v>0.4</v>
      </c>
      <c r="L117" s="17">
        <v>0.03</v>
      </c>
      <c r="M117" s="17">
        <v>0.24</v>
      </c>
      <c r="N117" s="17">
        <v>0.02</v>
      </c>
    </row>
    <row r="118" spans="1:254" ht="12" customHeight="1" x14ac:dyDescent="0.25">
      <c r="A118" s="22">
        <v>338</v>
      </c>
      <c r="B118" s="23" t="s">
        <v>23</v>
      </c>
      <c r="C118" s="38" t="s">
        <v>39</v>
      </c>
      <c r="D118" s="25">
        <v>0.4</v>
      </c>
      <c r="E118" s="15">
        <v>0.4</v>
      </c>
      <c r="F118" s="15">
        <v>10.8</v>
      </c>
      <c r="G118" s="16">
        <v>49</v>
      </c>
      <c r="H118" s="16">
        <v>18</v>
      </c>
      <c r="I118" s="16">
        <v>10</v>
      </c>
      <c r="J118" s="16">
        <v>12</v>
      </c>
      <c r="K118" s="17">
        <v>2.4</v>
      </c>
      <c r="L118" s="17">
        <v>0</v>
      </c>
      <c r="M118" s="17">
        <v>11</v>
      </c>
      <c r="N118" s="17">
        <v>0</v>
      </c>
    </row>
    <row r="119" spans="1:254" ht="12" customHeight="1" x14ac:dyDescent="0.25">
      <c r="A119" s="22">
        <v>376</v>
      </c>
      <c r="B119" s="23" t="s">
        <v>24</v>
      </c>
      <c r="C119" s="38" t="s">
        <v>57</v>
      </c>
      <c r="D119" s="15">
        <v>0.2</v>
      </c>
      <c r="E119" s="15">
        <v>0.1</v>
      </c>
      <c r="F119" s="15">
        <v>5</v>
      </c>
      <c r="G119" s="16">
        <v>21</v>
      </c>
      <c r="H119" s="16">
        <v>5</v>
      </c>
      <c r="I119" s="16">
        <v>4</v>
      </c>
      <c r="J119" s="16">
        <v>8</v>
      </c>
      <c r="K119" s="17">
        <v>0.9</v>
      </c>
      <c r="L119" s="17">
        <v>0</v>
      </c>
      <c r="M119" s="17">
        <v>0.1</v>
      </c>
      <c r="N119" s="17">
        <v>0</v>
      </c>
    </row>
    <row r="120" spans="1:254" ht="12" customHeight="1" x14ac:dyDescent="0.25">
      <c r="A120" s="6"/>
      <c r="B120" s="29" t="s">
        <v>25</v>
      </c>
      <c r="C120" s="21" t="s">
        <v>115</v>
      </c>
      <c r="D120" s="15">
        <v>2</v>
      </c>
      <c r="E120" s="15">
        <v>0.5</v>
      </c>
      <c r="F120" s="15">
        <v>14.3</v>
      </c>
      <c r="G120" s="16">
        <v>70</v>
      </c>
      <c r="H120" s="16">
        <v>10</v>
      </c>
      <c r="I120" s="16">
        <v>0</v>
      </c>
      <c r="J120" s="16">
        <v>0</v>
      </c>
      <c r="K120" s="17">
        <v>0.5</v>
      </c>
      <c r="L120" s="17">
        <v>0.1</v>
      </c>
      <c r="M120" s="17">
        <v>0</v>
      </c>
      <c r="N120" s="17">
        <v>0</v>
      </c>
    </row>
    <row r="121" spans="1:254" ht="12" customHeight="1" x14ac:dyDescent="0.25">
      <c r="A121" s="6"/>
      <c r="B121" s="43" t="s">
        <v>26</v>
      </c>
      <c r="C121" s="46"/>
      <c r="D121" s="34">
        <f>SUM(D116:D120)</f>
        <v>16.799999999999997</v>
      </c>
      <c r="E121" s="34">
        <f t="shared" ref="E121:N121" si="20">SUM(E116:E120)</f>
        <v>16.5</v>
      </c>
      <c r="F121" s="34">
        <f t="shared" si="20"/>
        <v>88.7</v>
      </c>
      <c r="G121" s="35">
        <f t="shared" si="20"/>
        <v>571</v>
      </c>
      <c r="H121" s="35">
        <f t="shared" si="20"/>
        <v>45</v>
      </c>
      <c r="I121" s="35">
        <f t="shared" si="20"/>
        <v>19</v>
      </c>
      <c r="J121" s="35">
        <f t="shared" si="20"/>
        <v>43</v>
      </c>
      <c r="K121" s="36">
        <f t="shared" si="20"/>
        <v>4.1999999999999993</v>
      </c>
      <c r="L121" s="36">
        <f t="shared" si="20"/>
        <v>0.13</v>
      </c>
      <c r="M121" s="36">
        <f t="shared" si="20"/>
        <v>11.34</v>
      </c>
      <c r="N121" s="36">
        <f t="shared" si="20"/>
        <v>0.02</v>
      </c>
    </row>
    <row r="122" spans="1:254" ht="12" customHeight="1" x14ac:dyDescent="0.25">
      <c r="A122" s="6"/>
      <c r="B122" s="20" t="s">
        <v>27</v>
      </c>
      <c r="C122" s="21"/>
      <c r="D122" s="15"/>
      <c r="E122" s="15"/>
      <c r="F122" s="15"/>
      <c r="G122" s="16"/>
      <c r="H122" s="16"/>
      <c r="I122" s="16"/>
      <c r="J122" s="16"/>
      <c r="K122" s="17"/>
      <c r="L122" s="17"/>
      <c r="M122" s="17"/>
      <c r="N122" s="17"/>
    </row>
    <row r="123" spans="1:254" ht="12" customHeight="1" x14ac:dyDescent="0.25">
      <c r="A123" s="6">
        <v>88</v>
      </c>
      <c r="B123" s="23" t="s">
        <v>116</v>
      </c>
      <c r="C123" s="38" t="s">
        <v>57</v>
      </c>
      <c r="D123" s="25">
        <v>1.36</v>
      </c>
      <c r="E123" s="25">
        <v>4</v>
      </c>
      <c r="F123" s="25">
        <v>6.24</v>
      </c>
      <c r="G123" s="16">
        <v>66</v>
      </c>
      <c r="H123" s="16">
        <v>27</v>
      </c>
      <c r="I123" s="16">
        <v>15</v>
      </c>
      <c r="J123" s="16">
        <v>38</v>
      </c>
      <c r="K123" s="17">
        <v>0.64</v>
      </c>
      <c r="L123" s="17">
        <v>0.16</v>
      </c>
      <c r="M123" s="17">
        <v>15.2</v>
      </c>
      <c r="N123" s="17">
        <v>0</v>
      </c>
    </row>
    <row r="124" spans="1:254" ht="12" customHeight="1" x14ac:dyDescent="0.25">
      <c r="A124" s="22">
        <v>260</v>
      </c>
      <c r="B124" s="28" t="s">
        <v>117</v>
      </c>
      <c r="C124" s="38" t="s">
        <v>38</v>
      </c>
      <c r="D124" s="25">
        <v>10.6</v>
      </c>
      <c r="E124" s="25">
        <v>10.5</v>
      </c>
      <c r="F124" s="25">
        <v>2.4</v>
      </c>
      <c r="G124" s="26">
        <v>146</v>
      </c>
      <c r="H124" s="26">
        <v>15.7</v>
      </c>
      <c r="I124" s="26">
        <v>17.899999999999999</v>
      </c>
      <c r="J124" s="26">
        <v>23</v>
      </c>
      <c r="K124" s="27">
        <v>1.2</v>
      </c>
      <c r="L124" s="27">
        <v>0.06</v>
      </c>
      <c r="M124" s="27">
        <v>0.5</v>
      </c>
      <c r="N124" s="27">
        <v>0.01</v>
      </c>
    </row>
    <row r="125" spans="1:254" ht="12" customHeight="1" x14ac:dyDescent="0.25">
      <c r="A125" s="6">
        <v>302</v>
      </c>
      <c r="B125" s="23" t="s">
        <v>118</v>
      </c>
      <c r="C125" s="51">
        <v>150</v>
      </c>
      <c r="D125" s="15">
        <v>8.5</v>
      </c>
      <c r="E125" s="15">
        <v>7.3</v>
      </c>
      <c r="F125" s="15">
        <v>36.6</v>
      </c>
      <c r="G125" s="16">
        <v>246</v>
      </c>
      <c r="H125" s="16">
        <v>15</v>
      </c>
      <c r="I125" s="16">
        <v>133</v>
      </c>
      <c r="J125" s="16">
        <v>201</v>
      </c>
      <c r="K125" s="17">
        <v>4.5</v>
      </c>
      <c r="L125" s="17">
        <v>0.2</v>
      </c>
      <c r="M125" s="17">
        <v>0</v>
      </c>
      <c r="N125" s="17">
        <v>0</v>
      </c>
    </row>
    <row r="126" spans="1:254" ht="12" customHeight="1" x14ac:dyDescent="0.25">
      <c r="A126" s="22">
        <v>71</v>
      </c>
      <c r="B126" s="28" t="s">
        <v>53</v>
      </c>
      <c r="C126" s="38" t="s">
        <v>119</v>
      </c>
      <c r="D126" s="15">
        <v>0.7</v>
      </c>
      <c r="E126" s="15">
        <v>0.1</v>
      </c>
      <c r="F126" s="15">
        <v>2.4</v>
      </c>
      <c r="G126" s="16">
        <v>14</v>
      </c>
      <c r="H126" s="16">
        <v>8</v>
      </c>
      <c r="I126" s="16">
        <v>12</v>
      </c>
      <c r="J126" s="16">
        <v>16</v>
      </c>
      <c r="K126" s="17">
        <v>0.6</v>
      </c>
      <c r="L126" s="17">
        <v>0.04</v>
      </c>
      <c r="M126" s="17">
        <v>15</v>
      </c>
      <c r="N126" s="17">
        <v>0</v>
      </c>
    </row>
    <row r="127" spans="1:254" s="67" customFormat="1" ht="12" customHeight="1" x14ac:dyDescent="0.25">
      <c r="A127" s="22" t="s">
        <v>120</v>
      </c>
      <c r="B127" s="23" t="s">
        <v>121</v>
      </c>
      <c r="C127" s="38" t="s">
        <v>57</v>
      </c>
      <c r="D127" s="15">
        <v>0</v>
      </c>
      <c r="E127" s="15">
        <v>0</v>
      </c>
      <c r="F127" s="15">
        <v>28</v>
      </c>
      <c r="G127" s="16">
        <v>112</v>
      </c>
      <c r="H127" s="16">
        <v>3</v>
      </c>
      <c r="I127" s="16">
        <v>0</v>
      </c>
      <c r="J127" s="16">
        <v>6</v>
      </c>
      <c r="K127" s="17">
        <v>0</v>
      </c>
      <c r="L127" s="17">
        <v>0</v>
      </c>
      <c r="M127" s="17">
        <v>7.6</v>
      </c>
      <c r="N127" s="17">
        <v>0</v>
      </c>
      <c r="HQ127" s="68"/>
      <c r="HR127" s="68"/>
      <c r="HS127" s="68"/>
      <c r="HT127" s="68"/>
      <c r="HU127" s="68"/>
      <c r="HV127" s="68"/>
      <c r="HW127" s="68"/>
      <c r="HX127" s="68"/>
      <c r="HY127" s="68"/>
      <c r="HZ127" s="68"/>
      <c r="IA127" s="68"/>
      <c r="IB127" s="68"/>
      <c r="IC127" s="68"/>
      <c r="ID127" s="68"/>
      <c r="IE127" s="68"/>
      <c r="IF127" s="68"/>
      <c r="IG127" s="68"/>
      <c r="IH127" s="68"/>
      <c r="II127" s="68"/>
      <c r="IJ127" s="68"/>
      <c r="IK127" s="68"/>
      <c r="IL127" s="68"/>
      <c r="IM127" s="68"/>
      <c r="IN127" s="68"/>
      <c r="IO127" s="68"/>
      <c r="IP127" s="68"/>
      <c r="IQ127" s="68"/>
      <c r="IR127" s="68"/>
      <c r="IS127" s="68"/>
      <c r="IT127" s="68"/>
    </row>
    <row r="128" spans="1:254" ht="12" customHeight="1" x14ac:dyDescent="0.25">
      <c r="A128" s="6"/>
      <c r="B128" s="29" t="s">
        <v>33</v>
      </c>
      <c r="C128" s="21" t="s">
        <v>122</v>
      </c>
      <c r="D128" s="15">
        <v>4.16</v>
      </c>
      <c r="E128" s="15">
        <v>0.8600000000000001</v>
      </c>
      <c r="F128" s="15">
        <v>27.26</v>
      </c>
      <c r="G128" s="16">
        <v>133.6</v>
      </c>
      <c r="H128" s="16">
        <v>31.6</v>
      </c>
      <c r="I128" s="16">
        <v>0</v>
      </c>
      <c r="J128" s="16">
        <v>0</v>
      </c>
      <c r="K128" s="17">
        <v>1.6759999999999999</v>
      </c>
      <c r="L128" s="17">
        <v>0.188</v>
      </c>
      <c r="M128" s="17">
        <v>0</v>
      </c>
      <c r="N128" s="17">
        <v>0</v>
      </c>
    </row>
    <row r="129" spans="1:226" ht="12" customHeight="1" x14ac:dyDescent="0.25">
      <c r="A129" s="6"/>
      <c r="B129" s="43" t="s">
        <v>26</v>
      </c>
      <c r="C129" s="46"/>
      <c r="D129" s="34">
        <f>SUM(D123:D128)</f>
        <v>25.32</v>
      </c>
      <c r="E129" s="34">
        <f t="shared" ref="E129:N129" si="21">SUM(E123:E128)</f>
        <v>22.76</v>
      </c>
      <c r="F129" s="34">
        <f t="shared" si="21"/>
        <v>102.9</v>
      </c>
      <c r="G129" s="35">
        <f t="shared" si="21"/>
        <v>717.6</v>
      </c>
      <c r="H129" s="35">
        <f t="shared" si="21"/>
        <v>100.30000000000001</v>
      </c>
      <c r="I129" s="35">
        <f t="shared" si="21"/>
        <v>177.9</v>
      </c>
      <c r="J129" s="35">
        <f t="shared" si="21"/>
        <v>284</v>
      </c>
      <c r="K129" s="36">
        <f t="shared" si="21"/>
        <v>8.6159999999999997</v>
      </c>
      <c r="L129" s="36">
        <f t="shared" si="21"/>
        <v>0.64800000000000002</v>
      </c>
      <c r="M129" s="36">
        <f t="shared" si="21"/>
        <v>38.299999999999997</v>
      </c>
      <c r="N129" s="36">
        <f t="shared" si="21"/>
        <v>0.01</v>
      </c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26" ht="12" customHeight="1" x14ac:dyDescent="0.25">
      <c r="A130" s="6"/>
      <c r="B130" s="20" t="s">
        <v>35</v>
      </c>
      <c r="C130" s="21"/>
      <c r="D130" s="15"/>
      <c r="E130" s="15"/>
      <c r="F130" s="15"/>
      <c r="G130" s="16"/>
      <c r="H130" s="16"/>
      <c r="I130" s="16"/>
      <c r="J130" s="16"/>
      <c r="K130" s="17"/>
      <c r="L130" s="17"/>
      <c r="M130" s="17"/>
      <c r="N130" s="1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26" ht="12" customHeight="1" x14ac:dyDescent="0.25">
      <c r="A131" s="6" t="s">
        <v>36</v>
      </c>
      <c r="B131" s="23" t="s">
        <v>123</v>
      </c>
      <c r="C131" s="21" t="s">
        <v>38</v>
      </c>
      <c r="D131" s="15">
        <v>4.8</v>
      </c>
      <c r="E131" s="15">
        <v>5.2</v>
      </c>
      <c r="F131" s="15">
        <v>51.3</v>
      </c>
      <c r="G131" s="16">
        <v>272</v>
      </c>
      <c r="H131" s="16">
        <v>31</v>
      </c>
      <c r="I131" s="16">
        <v>12</v>
      </c>
      <c r="J131" s="16">
        <v>52</v>
      </c>
      <c r="K131" s="17">
        <v>0.64</v>
      </c>
      <c r="L131" s="17">
        <v>0.05</v>
      </c>
      <c r="M131" s="17">
        <v>0.28999999999999998</v>
      </c>
      <c r="N131" s="17">
        <v>0.01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26" ht="12" customHeight="1" x14ac:dyDescent="0.25">
      <c r="A132" s="22">
        <v>338</v>
      </c>
      <c r="B132" s="23" t="s">
        <v>23</v>
      </c>
      <c r="C132" s="38" t="s">
        <v>39</v>
      </c>
      <c r="D132" s="25">
        <v>0.4</v>
      </c>
      <c r="E132" s="25">
        <v>0.4</v>
      </c>
      <c r="F132" s="25">
        <v>10.8</v>
      </c>
      <c r="G132" s="26">
        <v>49</v>
      </c>
      <c r="H132" s="26">
        <v>18</v>
      </c>
      <c r="I132" s="26">
        <v>10</v>
      </c>
      <c r="J132" s="26">
        <v>12</v>
      </c>
      <c r="K132" s="27">
        <v>2.4</v>
      </c>
      <c r="L132" s="27">
        <v>0</v>
      </c>
      <c r="M132" s="27">
        <v>11</v>
      </c>
      <c r="N132" s="27">
        <v>0</v>
      </c>
    </row>
    <row r="133" spans="1:226" ht="12" customHeight="1" x14ac:dyDescent="0.25">
      <c r="A133" s="22" t="s">
        <v>79</v>
      </c>
      <c r="B133" s="61" t="s">
        <v>80</v>
      </c>
      <c r="C133" s="38" t="s">
        <v>57</v>
      </c>
      <c r="D133" s="25">
        <v>0.2</v>
      </c>
      <c r="E133" s="15">
        <v>0.1</v>
      </c>
      <c r="F133" s="15">
        <v>17</v>
      </c>
      <c r="G133" s="16">
        <v>69</v>
      </c>
      <c r="H133" s="16">
        <v>9</v>
      </c>
      <c r="I133" s="16">
        <v>3</v>
      </c>
      <c r="J133" s="16">
        <v>6</v>
      </c>
      <c r="K133" s="17">
        <v>0.1</v>
      </c>
      <c r="L133" s="17">
        <v>0.01</v>
      </c>
      <c r="M133" s="17">
        <v>15</v>
      </c>
      <c r="N133" s="17">
        <v>0</v>
      </c>
    </row>
    <row r="134" spans="1:226" ht="12" customHeight="1" x14ac:dyDescent="0.25">
      <c r="A134" s="6"/>
      <c r="B134" s="43" t="s">
        <v>26</v>
      </c>
      <c r="C134" s="46"/>
      <c r="D134" s="34">
        <f>SUM(D131:D133)</f>
        <v>5.4</v>
      </c>
      <c r="E134" s="34">
        <f t="shared" ref="E134:N134" si="22">SUM(E131:E133)</f>
        <v>5.7</v>
      </c>
      <c r="F134" s="34">
        <f t="shared" si="22"/>
        <v>79.099999999999994</v>
      </c>
      <c r="G134" s="35">
        <f t="shared" si="22"/>
        <v>390</v>
      </c>
      <c r="H134" s="35">
        <f t="shared" si="22"/>
        <v>58</v>
      </c>
      <c r="I134" s="35">
        <f t="shared" si="22"/>
        <v>25</v>
      </c>
      <c r="J134" s="35">
        <f t="shared" si="22"/>
        <v>70</v>
      </c>
      <c r="K134" s="36">
        <f t="shared" si="22"/>
        <v>3.14</v>
      </c>
      <c r="L134" s="36">
        <f t="shared" si="22"/>
        <v>6.0000000000000005E-2</v>
      </c>
      <c r="M134" s="36">
        <f t="shared" si="22"/>
        <v>26.29</v>
      </c>
      <c r="N134" s="36">
        <f t="shared" si="22"/>
        <v>0.01</v>
      </c>
    </row>
    <row r="135" spans="1:226" ht="12" customHeight="1" x14ac:dyDescent="0.25">
      <c r="A135" s="6"/>
      <c r="B135" s="47" t="s">
        <v>42</v>
      </c>
      <c r="C135" s="48"/>
      <c r="D135" s="48">
        <f>D121+D129+D134</f>
        <v>47.519999999999996</v>
      </c>
      <c r="E135" s="48">
        <f t="shared" ref="E135:N135" si="23">E121+E129+E134</f>
        <v>44.960000000000008</v>
      </c>
      <c r="F135" s="48">
        <f t="shared" si="23"/>
        <v>270.70000000000005</v>
      </c>
      <c r="G135" s="49">
        <f t="shared" si="23"/>
        <v>1678.6</v>
      </c>
      <c r="H135" s="49">
        <f t="shared" si="23"/>
        <v>203.3</v>
      </c>
      <c r="I135" s="49">
        <f t="shared" si="23"/>
        <v>221.9</v>
      </c>
      <c r="J135" s="49">
        <f t="shared" si="23"/>
        <v>397</v>
      </c>
      <c r="K135" s="50">
        <f t="shared" si="23"/>
        <v>15.956</v>
      </c>
      <c r="L135" s="50">
        <f t="shared" si="23"/>
        <v>0.83800000000000008</v>
      </c>
      <c r="M135" s="50">
        <f t="shared" si="23"/>
        <v>75.930000000000007</v>
      </c>
      <c r="N135" s="50">
        <f t="shared" si="23"/>
        <v>0.04</v>
      </c>
    </row>
    <row r="136" spans="1:226" ht="12" customHeight="1" x14ac:dyDescent="0.25">
      <c r="A136" s="6"/>
      <c r="B136" s="19" t="s">
        <v>43</v>
      </c>
      <c r="C136" s="21"/>
      <c r="D136" s="15"/>
      <c r="E136" s="15"/>
      <c r="F136" s="15"/>
      <c r="G136" s="16"/>
      <c r="H136" s="16"/>
      <c r="I136" s="16"/>
      <c r="J136" s="16"/>
      <c r="K136" s="17"/>
      <c r="L136" s="17"/>
      <c r="M136" s="17"/>
      <c r="N136" s="17"/>
    </row>
    <row r="137" spans="1:226" ht="12" customHeight="1" x14ac:dyDescent="0.25">
      <c r="A137" s="6"/>
      <c r="B137" s="20" t="s">
        <v>19</v>
      </c>
      <c r="C137" s="21"/>
      <c r="D137" s="15"/>
      <c r="E137" s="15"/>
      <c r="F137" s="15"/>
      <c r="G137" s="16"/>
      <c r="H137" s="16"/>
      <c r="I137" s="16"/>
      <c r="J137" s="16"/>
      <c r="K137" s="17"/>
      <c r="L137" s="17"/>
      <c r="M137" s="17"/>
      <c r="N137" s="17"/>
    </row>
    <row r="138" spans="1:226" ht="12" customHeight="1" x14ac:dyDescent="0.25">
      <c r="A138" s="22">
        <v>14</v>
      </c>
      <c r="B138" s="23" t="s">
        <v>82</v>
      </c>
      <c r="C138" s="38" t="s">
        <v>83</v>
      </c>
      <c r="D138" s="25">
        <v>0.1</v>
      </c>
      <c r="E138" s="25">
        <v>7.3</v>
      </c>
      <c r="F138" s="25">
        <v>0.1</v>
      </c>
      <c r="G138" s="26">
        <v>66</v>
      </c>
      <c r="H138" s="26">
        <v>2</v>
      </c>
      <c r="I138" s="26">
        <v>0</v>
      </c>
      <c r="J138" s="26">
        <v>3</v>
      </c>
      <c r="K138" s="27">
        <v>0</v>
      </c>
      <c r="L138" s="27">
        <v>0</v>
      </c>
      <c r="M138" s="27">
        <v>0</v>
      </c>
      <c r="N138" s="27">
        <v>0</v>
      </c>
    </row>
    <row r="139" spans="1:226" ht="12" customHeight="1" x14ac:dyDescent="0.25">
      <c r="A139" s="69" t="s">
        <v>61</v>
      </c>
      <c r="B139" s="23" t="s">
        <v>124</v>
      </c>
      <c r="C139" s="38" t="s">
        <v>61</v>
      </c>
      <c r="D139" s="25">
        <v>3.5</v>
      </c>
      <c r="E139" s="25">
        <v>4.4000000000000004</v>
      </c>
      <c r="F139" s="25">
        <v>0</v>
      </c>
      <c r="G139" s="26">
        <v>53</v>
      </c>
      <c r="H139" s="26">
        <v>150</v>
      </c>
      <c r="I139" s="26">
        <v>8</v>
      </c>
      <c r="J139" s="26">
        <v>90</v>
      </c>
      <c r="K139" s="27">
        <v>0.15</v>
      </c>
      <c r="L139" s="27">
        <v>0.01</v>
      </c>
      <c r="M139" s="27">
        <v>0.12</v>
      </c>
      <c r="N139" s="27">
        <v>0.05</v>
      </c>
    </row>
    <row r="140" spans="1:226" ht="12" customHeight="1" x14ac:dyDescent="0.25">
      <c r="A140" s="22" t="s">
        <v>62</v>
      </c>
      <c r="B140" s="28" t="s">
        <v>125</v>
      </c>
      <c r="C140" s="38" t="s">
        <v>64</v>
      </c>
      <c r="D140" s="25">
        <v>4.7</v>
      </c>
      <c r="E140" s="25">
        <v>6.6</v>
      </c>
      <c r="F140" s="25">
        <v>22.5</v>
      </c>
      <c r="G140" s="26">
        <v>168</v>
      </c>
      <c r="H140" s="26">
        <v>124</v>
      </c>
      <c r="I140" s="26">
        <v>27</v>
      </c>
      <c r="J140" s="26">
        <v>127</v>
      </c>
      <c r="K140" s="27">
        <v>0.5</v>
      </c>
      <c r="L140" s="27">
        <v>0.08</v>
      </c>
      <c r="M140" s="27">
        <v>1.3</v>
      </c>
      <c r="N140" s="27">
        <v>0.2</v>
      </c>
    </row>
    <row r="141" spans="1:226" ht="12" customHeight="1" x14ac:dyDescent="0.25">
      <c r="A141" s="6"/>
      <c r="B141" s="28" t="s">
        <v>126</v>
      </c>
      <c r="C141" s="38" t="s">
        <v>38</v>
      </c>
      <c r="D141" s="15">
        <v>2.8</v>
      </c>
      <c r="E141" s="15">
        <v>2.8</v>
      </c>
      <c r="F141" s="15">
        <v>11.5</v>
      </c>
      <c r="G141" s="16">
        <v>82</v>
      </c>
      <c r="H141" s="16">
        <v>0</v>
      </c>
      <c r="I141" s="16">
        <v>0</v>
      </c>
      <c r="J141" s="16">
        <v>0</v>
      </c>
      <c r="K141" s="17">
        <v>0</v>
      </c>
      <c r="L141" s="17">
        <v>0</v>
      </c>
      <c r="M141" s="17">
        <v>0</v>
      </c>
      <c r="N141" s="17">
        <v>0</v>
      </c>
    </row>
    <row r="142" spans="1:226" ht="12" customHeight="1" x14ac:dyDescent="0.25">
      <c r="A142" s="22">
        <v>376</v>
      </c>
      <c r="B142" s="23" t="s">
        <v>24</v>
      </c>
      <c r="C142" s="38" t="s">
        <v>57</v>
      </c>
      <c r="D142" s="15">
        <v>0.2</v>
      </c>
      <c r="E142" s="15">
        <v>0.1</v>
      </c>
      <c r="F142" s="15">
        <v>5</v>
      </c>
      <c r="G142" s="16">
        <v>21</v>
      </c>
      <c r="H142" s="16">
        <v>5</v>
      </c>
      <c r="I142" s="16">
        <v>4</v>
      </c>
      <c r="J142" s="16">
        <v>8</v>
      </c>
      <c r="K142" s="17">
        <v>0.9</v>
      </c>
      <c r="L142" s="17">
        <v>0</v>
      </c>
      <c r="M142" s="17">
        <v>0.1</v>
      </c>
      <c r="N142" s="17">
        <v>0</v>
      </c>
    </row>
    <row r="143" spans="1:226" ht="12" customHeight="1" x14ac:dyDescent="0.25">
      <c r="A143" s="6"/>
      <c r="B143" s="29" t="s">
        <v>25</v>
      </c>
      <c r="C143" s="21" t="s">
        <v>115</v>
      </c>
      <c r="D143" s="15">
        <v>2.16</v>
      </c>
      <c r="E143" s="15">
        <v>0.5</v>
      </c>
      <c r="F143" s="15">
        <v>15.4</v>
      </c>
      <c r="G143" s="16">
        <v>86</v>
      </c>
      <c r="H143" s="16">
        <v>11</v>
      </c>
      <c r="I143" s="16">
        <v>0</v>
      </c>
      <c r="J143" s="16">
        <v>0</v>
      </c>
      <c r="K143" s="17">
        <v>0.5</v>
      </c>
      <c r="L143" s="17">
        <v>0.1</v>
      </c>
      <c r="M143" s="17">
        <v>0</v>
      </c>
      <c r="N143" s="17">
        <v>0</v>
      </c>
      <c r="HQ143" s="31"/>
      <c r="HR143" s="31"/>
    </row>
    <row r="144" spans="1:226" ht="12" customHeight="1" x14ac:dyDescent="0.25">
      <c r="A144" s="6"/>
      <c r="B144" s="43" t="s">
        <v>26</v>
      </c>
      <c r="C144" s="70"/>
      <c r="D144" s="34">
        <f>SUM(D138:D143)</f>
        <v>13.46</v>
      </c>
      <c r="E144" s="34">
        <f t="shared" ref="E144:N144" si="24">SUM(E138:E143)</f>
        <v>21.7</v>
      </c>
      <c r="F144" s="34">
        <f t="shared" si="24"/>
        <v>54.5</v>
      </c>
      <c r="G144" s="64">
        <f t="shared" si="24"/>
        <v>476</v>
      </c>
      <c r="H144" s="35">
        <f t="shared" si="24"/>
        <v>292</v>
      </c>
      <c r="I144" s="35">
        <f t="shared" si="24"/>
        <v>39</v>
      </c>
      <c r="J144" s="35">
        <f t="shared" si="24"/>
        <v>228</v>
      </c>
      <c r="K144" s="36">
        <f t="shared" si="24"/>
        <v>2.0499999999999998</v>
      </c>
      <c r="L144" s="36">
        <f t="shared" si="24"/>
        <v>0.19</v>
      </c>
      <c r="M144" s="36">
        <f t="shared" si="24"/>
        <v>1.52</v>
      </c>
      <c r="N144" s="36">
        <f t="shared" si="24"/>
        <v>0.25</v>
      </c>
    </row>
    <row r="145" spans="1:14" ht="12" customHeight="1" x14ac:dyDescent="0.25">
      <c r="A145" s="6"/>
      <c r="B145" s="20" t="s">
        <v>27</v>
      </c>
      <c r="C145" s="21"/>
      <c r="D145" s="15"/>
      <c r="E145" s="15"/>
      <c r="F145" s="15"/>
      <c r="G145" s="16"/>
      <c r="H145" s="16"/>
      <c r="I145" s="16"/>
      <c r="J145" s="16"/>
      <c r="K145" s="17"/>
      <c r="L145" s="17"/>
      <c r="M145" s="17"/>
      <c r="N145" s="17"/>
    </row>
    <row r="146" spans="1:14" ht="12" customHeight="1" x14ac:dyDescent="0.25">
      <c r="A146" s="6" t="s">
        <v>127</v>
      </c>
      <c r="B146" s="23" t="s">
        <v>128</v>
      </c>
      <c r="C146" s="38" t="s">
        <v>129</v>
      </c>
      <c r="D146" s="25">
        <v>9.5</v>
      </c>
      <c r="E146" s="25">
        <v>0.8</v>
      </c>
      <c r="F146" s="25">
        <v>14</v>
      </c>
      <c r="G146" s="16">
        <v>102</v>
      </c>
      <c r="H146" s="16">
        <v>15</v>
      </c>
      <c r="I146" s="16">
        <v>24</v>
      </c>
      <c r="J146" s="16">
        <v>39</v>
      </c>
      <c r="K146" s="17">
        <v>0.84</v>
      </c>
      <c r="L146" s="17">
        <v>0.16</v>
      </c>
      <c r="M146" s="17">
        <v>1.5</v>
      </c>
      <c r="N146" s="17">
        <v>0.02</v>
      </c>
    </row>
    <row r="147" spans="1:14" ht="12" customHeight="1" x14ac:dyDescent="0.25">
      <c r="A147" s="22">
        <v>271</v>
      </c>
      <c r="B147" s="23" t="s">
        <v>130</v>
      </c>
      <c r="C147" s="38" t="s">
        <v>38</v>
      </c>
      <c r="D147" s="25">
        <v>13.8</v>
      </c>
      <c r="E147" s="25">
        <v>11.3</v>
      </c>
      <c r="F147" s="25">
        <v>10.1</v>
      </c>
      <c r="G147" s="26">
        <v>198</v>
      </c>
      <c r="H147" s="26">
        <v>10</v>
      </c>
      <c r="I147" s="26">
        <v>10</v>
      </c>
      <c r="J147" s="26">
        <v>53</v>
      </c>
      <c r="K147" s="27">
        <v>1</v>
      </c>
      <c r="L147" s="27">
        <v>0.3</v>
      </c>
      <c r="M147" s="27">
        <v>0</v>
      </c>
      <c r="N147" s="27">
        <v>0</v>
      </c>
    </row>
    <row r="148" spans="1:14" ht="12" customHeight="1" x14ac:dyDescent="0.25">
      <c r="A148" s="22" t="s">
        <v>131</v>
      </c>
      <c r="B148" s="23" t="s">
        <v>132</v>
      </c>
      <c r="C148" s="38" t="s">
        <v>99</v>
      </c>
      <c r="D148" s="25">
        <v>15.6</v>
      </c>
      <c r="E148" s="25">
        <v>5.9</v>
      </c>
      <c r="F148" s="25">
        <v>26</v>
      </c>
      <c r="G148" s="26">
        <v>220</v>
      </c>
      <c r="H148" s="26">
        <v>63</v>
      </c>
      <c r="I148" s="26">
        <v>61</v>
      </c>
      <c r="J148" s="26">
        <v>154</v>
      </c>
      <c r="K148" s="27">
        <v>4.83</v>
      </c>
      <c r="L148" s="27">
        <v>0.33</v>
      </c>
      <c r="M148" s="27">
        <v>0</v>
      </c>
      <c r="N148" s="27">
        <v>0</v>
      </c>
    </row>
    <row r="149" spans="1:14" ht="12" customHeight="1" x14ac:dyDescent="0.25">
      <c r="A149" s="22">
        <v>71</v>
      </c>
      <c r="B149" s="28" t="s">
        <v>53</v>
      </c>
      <c r="C149" s="38" t="s">
        <v>119</v>
      </c>
      <c r="D149" s="15">
        <v>0.7</v>
      </c>
      <c r="E149" s="15">
        <v>0.1</v>
      </c>
      <c r="F149" s="15">
        <v>2.4</v>
      </c>
      <c r="G149" s="16">
        <v>14</v>
      </c>
      <c r="H149" s="16">
        <v>8</v>
      </c>
      <c r="I149" s="16">
        <v>12</v>
      </c>
      <c r="J149" s="16">
        <v>16</v>
      </c>
      <c r="K149" s="17">
        <v>0.6</v>
      </c>
      <c r="L149" s="17">
        <v>0.04</v>
      </c>
      <c r="M149" s="17">
        <v>15</v>
      </c>
      <c r="N149" s="17">
        <v>0</v>
      </c>
    </row>
    <row r="150" spans="1:14" ht="12" customHeight="1" x14ac:dyDescent="0.25">
      <c r="A150" s="22" t="s">
        <v>55</v>
      </c>
      <c r="B150" s="52" t="s">
        <v>56</v>
      </c>
      <c r="C150" s="38" t="s">
        <v>57</v>
      </c>
      <c r="D150" s="15">
        <v>0.2</v>
      </c>
      <c r="E150" s="15">
        <v>0.1</v>
      </c>
      <c r="F150" s="15">
        <v>12</v>
      </c>
      <c r="G150" s="16">
        <v>49</v>
      </c>
      <c r="H150" s="16">
        <v>11</v>
      </c>
      <c r="I150" s="16">
        <v>8</v>
      </c>
      <c r="J150" s="16">
        <v>9</v>
      </c>
      <c r="K150" s="17">
        <v>0.2</v>
      </c>
      <c r="L150" s="17">
        <v>0</v>
      </c>
      <c r="M150" s="17">
        <v>4.5</v>
      </c>
      <c r="N150" s="17">
        <v>0</v>
      </c>
    </row>
    <row r="151" spans="1:14" ht="12" customHeight="1" x14ac:dyDescent="0.25">
      <c r="A151" s="6"/>
      <c r="B151" s="29" t="s">
        <v>33</v>
      </c>
      <c r="C151" s="21" t="s">
        <v>133</v>
      </c>
      <c r="D151" s="15">
        <v>5.8</v>
      </c>
      <c r="E151" s="15">
        <v>1.3</v>
      </c>
      <c r="F151" s="15">
        <v>39.400000000000006</v>
      </c>
      <c r="G151" s="16">
        <v>196</v>
      </c>
      <c r="H151" s="16">
        <v>38</v>
      </c>
      <c r="I151" s="16">
        <v>0</v>
      </c>
      <c r="J151" s="16">
        <v>0</v>
      </c>
      <c r="K151" s="17">
        <v>1.98</v>
      </c>
      <c r="L151" s="17">
        <v>0.25</v>
      </c>
      <c r="M151" s="17">
        <v>0</v>
      </c>
      <c r="N151" s="17">
        <v>0</v>
      </c>
    </row>
    <row r="152" spans="1:14" ht="12" customHeight="1" x14ac:dyDescent="0.25">
      <c r="A152" s="6"/>
      <c r="B152" s="43" t="s">
        <v>26</v>
      </c>
      <c r="C152" s="46"/>
      <c r="D152" s="34">
        <f t="shared" ref="D152:N152" si="25">SUM(D146:D151)</f>
        <v>45.6</v>
      </c>
      <c r="E152" s="34">
        <f t="shared" si="25"/>
        <v>19.500000000000004</v>
      </c>
      <c r="F152" s="34">
        <f t="shared" si="25"/>
        <v>103.9</v>
      </c>
      <c r="G152" s="35">
        <f t="shared" si="25"/>
        <v>779</v>
      </c>
      <c r="H152" s="35">
        <f t="shared" si="25"/>
        <v>145</v>
      </c>
      <c r="I152" s="35">
        <f t="shared" si="25"/>
        <v>115</v>
      </c>
      <c r="J152" s="35">
        <f t="shared" si="25"/>
        <v>271</v>
      </c>
      <c r="K152" s="36">
        <f t="shared" si="25"/>
        <v>9.4499999999999993</v>
      </c>
      <c r="L152" s="36">
        <f t="shared" si="25"/>
        <v>1.08</v>
      </c>
      <c r="M152" s="36">
        <f t="shared" si="25"/>
        <v>21</v>
      </c>
      <c r="N152" s="36">
        <f t="shared" si="25"/>
        <v>0.02</v>
      </c>
    </row>
    <row r="153" spans="1:14" ht="12" customHeight="1" x14ac:dyDescent="0.25">
      <c r="A153" s="6"/>
      <c r="B153" s="20" t="s">
        <v>35</v>
      </c>
      <c r="C153" s="21"/>
      <c r="D153" s="15"/>
      <c r="E153" s="15"/>
      <c r="F153" s="15"/>
      <c r="G153" s="16"/>
      <c r="H153" s="16"/>
      <c r="I153" s="16"/>
      <c r="J153" s="16"/>
      <c r="K153" s="17"/>
      <c r="L153" s="17"/>
      <c r="M153" s="17"/>
      <c r="N153" s="17"/>
    </row>
    <row r="154" spans="1:14" ht="12" customHeight="1" x14ac:dyDescent="0.25">
      <c r="A154" s="22">
        <v>386</v>
      </c>
      <c r="B154" s="23" t="s">
        <v>92</v>
      </c>
      <c r="C154" s="38" t="s">
        <v>57</v>
      </c>
      <c r="D154" s="25">
        <v>5.6</v>
      </c>
      <c r="E154" s="25">
        <v>5</v>
      </c>
      <c r="F154" s="25">
        <v>22</v>
      </c>
      <c r="G154" s="26">
        <v>156</v>
      </c>
      <c r="H154" s="26">
        <v>242</v>
      </c>
      <c r="I154" s="26">
        <v>30</v>
      </c>
      <c r="J154" s="26">
        <v>188</v>
      </c>
      <c r="K154" s="27">
        <v>0.2</v>
      </c>
      <c r="L154" s="27">
        <v>0.1</v>
      </c>
      <c r="M154" s="27">
        <v>1.8</v>
      </c>
      <c r="N154" s="27">
        <v>0</v>
      </c>
    </row>
    <row r="155" spans="1:14" ht="12" customHeight="1" x14ac:dyDescent="0.25">
      <c r="A155" s="6">
        <v>421</v>
      </c>
      <c r="B155" s="29" t="s">
        <v>93</v>
      </c>
      <c r="C155" s="21" t="s">
        <v>38</v>
      </c>
      <c r="D155" s="15">
        <v>7.7</v>
      </c>
      <c r="E155" s="15">
        <v>6</v>
      </c>
      <c r="F155" s="15">
        <v>45.4</v>
      </c>
      <c r="G155" s="16">
        <v>266</v>
      </c>
      <c r="H155" s="16">
        <v>13</v>
      </c>
      <c r="I155" s="16">
        <v>11</v>
      </c>
      <c r="J155" s="16">
        <v>57</v>
      </c>
      <c r="K155" s="17">
        <v>0.81</v>
      </c>
      <c r="L155" s="17">
        <v>0.1</v>
      </c>
      <c r="M155" s="17">
        <v>0</v>
      </c>
      <c r="N155" s="17">
        <v>0</v>
      </c>
    </row>
    <row r="156" spans="1:14" ht="12" customHeight="1" x14ac:dyDescent="0.25">
      <c r="A156" s="6"/>
      <c r="B156" s="43" t="s">
        <v>26</v>
      </c>
      <c r="C156" s="46"/>
      <c r="D156" s="34">
        <f>SUM(D154:D155)</f>
        <v>13.3</v>
      </c>
      <c r="E156" s="34">
        <f t="shared" ref="E156:N156" si="26">SUM(E154:E155)</f>
        <v>11</v>
      </c>
      <c r="F156" s="34">
        <f t="shared" si="26"/>
        <v>67.400000000000006</v>
      </c>
      <c r="G156" s="35">
        <f t="shared" si="26"/>
        <v>422</v>
      </c>
      <c r="H156" s="35">
        <f t="shared" si="26"/>
        <v>255</v>
      </c>
      <c r="I156" s="35">
        <f t="shared" si="26"/>
        <v>41</v>
      </c>
      <c r="J156" s="35">
        <f t="shared" si="26"/>
        <v>245</v>
      </c>
      <c r="K156" s="36">
        <f t="shared" si="26"/>
        <v>1.01</v>
      </c>
      <c r="L156" s="36">
        <f t="shared" si="26"/>
        <v>0.2</v>
      </c>
      <c r="M156" s="36">
        <f t="shared" si="26"/>
        <v>1.8</v>
      </c>
      <c r="N156" s="36">
        <f t="shared" si="26"/>
        <v>0</v>
      </c>
    </row>
    <row r="157" spans="1:14" ht="12" customHeight="1" x14ac:dyDescent="0.25">
      <c r="A157" s="6"/>
      <c r="B157" s="47" t="s">
        <v>42</v>
      </c>
      <c r="C157" s="48"/>
      <c r="D157" s="48">
        <f t="shared" ref="D157:N157" si="27">D144+D152+D156</f>
        <v>72.36</v>
      </c>
      <c r="E157" s="48">
        <f t="shared" si="27"/>
        <v>52.2</v>
      </c>
      <c r="F157" s="48">
        <f t="shared" si="27"/>
        <v>225.8</v>
      </c>
      <c r="G157" s="49">
        <f t="shared" si="27"/>
        <v>1677</v>
      </c>
      <c r="H157" s="49">
        <f t="shared" si="27"/>
        <v>692</v>
      </c>
      <c r="I157" s="49">
        <f t="shared" si="27"/>
        <v>195</v>
      </c>
      <c r="J157" s="49">
        <f t="shared" si="27"/>
        <v>744</v>
      </c>
      <c r="K157" s="50">
        <f t="shared" si="27"/>
        <v>12.51</v>
      </c>
      <c r="L157" s="50">
        <f t="shared" si="27"/>
        <v>1.47</v>
      </c>
      <c r="M157" s="50">
        <f t="shared" si="27"/>
        <v>24.32</v>
      </c>
      <c r="N157" s="50">
        <f t="shared" si="27"/>
        <v>0.27</v>
      </c>
    </row>
    <row r="158" spans="1:14" ht="12" customHeight="1" x14ac:dyDescent="0.25">
      <c r="A158" s="6"/>
      <c r="B158" s="19" t="s">
        <v>59</v>
      </c>
      <c r="C158" s="21"/>
      <c r="D158" s="15"/>
      <c r="E158" s="15"/>
      <c r="F158" s="15"/>
      <c r="G158" s="16"/>
      <c r="H158" s="16"/>
      <c r="I158" s="16"/>
      <c r="J158" s="16"/>
      <c r="K158" s="17"/>
      <c r="L158" s="17"/>
      <c r="M158" s="17"/>
      <c r="N158" s="17"/>
    </row>
    <row r="159" spans="1:14" ht="12" customHeight="1" x14ac:dyDescent="0.25">
      <c r="A159" s="6"/>
      <c r="B159" s="20" t="s">
        <v>19</v>
      </c>
      <c r="C159" s="21"/>
      <c r="D159" s="15"/>
      <c r="E159" s="15"/>
      <c r="F159" s="15"/>
      <c r="G159" s="16"/>
      <c r="H159" s="16"/>
      <c r="I159" s="16"/>
      <c r="J159" s="16"/>
      <c r="K159" s="17"/>
      <c r="L159" s="17"/>
      <c r="M159" s="17"/>
      <c r="N159" s="17"/>
    </row>
    <row r="160" spans="1:14" ht="12" customHeight="1" x14ac:dyDescent="0.25">
      <c r="A160" s="69" t="s">
        <v>134</v>
      </c>
      <c r="B160" s="23" t="s">
        <v>135</v>
      </c>
      <c r="C160" s="38" t="s">
        <v>66</v>
      </c>
      <c r="D160" s="25">
        <v>7.2</v>
      </c>
      <c r="E160" s="25">
        <v>11</v>
      </c>
      <c r="F160" s="25">
        <v>11.5</v>
      </c>
      <c r="G160" s="26">
        <v>173</v>
      </c>
      <c r="H160" s="26">
        <v>249</v>
      </c>
      <c r="I160" s="26">
        <v>13</v>
      </c>
      <c r="J160" s="26">
        <v>145</v>
      </c>
      <c r="K160" s="27">
        <v>0.4</v>
      </c>
      <c r="L160" s="27">
        <v>0.2</v>
      </c>
      <c r="M160" s="27">
        <v>0</v>
      </c>
      <c r="N160" s="27">
        <v>0</v>
      </c>
    </row>
    <row r="161" spans="1:226" ht="12" customHeight="1" x14ac:dyDescent="0.25">
      <c r="A161" s="6">
        <v>291</v>
      </c>
      <c r="B161" s="23" t="s">
        <v>136</v>
      </c>
      <c r="C161" s="21" t="s">
        <v>99</v>
      </c>
      <c r="D161" s="15">
        <v>8</v>
      </c>
      <c r="E161" s="15">
        <v>12.8</v>
      </c>
      <c r="F161" s="15">
        <v>34</v>
      </c>
      <c r="G161" s="16">
        <v>283</v>
      </c>
      <c r="H161" s="16">
        <v>17</v>
      </c>
      <c r="I161" s="16">
        <v>27</v>
      </c>
      <c r="J161" s="16">
        <v>76</v>
      </c>
      <c r="K161" s="17">
        <v>1.2</v>
      </c>
      <c r="L161" s="17">
        <v>0.22</v>
      </c>
      <c r="M161" s="17">
        <v>3</v>
      </c>
      <c r="N161" s="17">
        <v>0</v>
      </c>
    </row>
    <row r="162" spans="1:226" ht="12" customHeight="1" x14ac:dyDescent="0.25">
      <c r="A162" s="22"/>
      <c r="B162" s="28" t="s">
        <v>100</v>
      </c>
      <c r="C162" s="38" t="s">
        <v>101</v>
      </c>
      <c r="D162" s="15">
        <v>0</v>
      </c>
      <c r="E162" s="15">
        <v>0</v>
      </c>
      <c r="F162" s="15">
        <v>13.8</v>
      </c>
      <c r="G162" s="16">
        <v>55</v>
      </c>
      <c r="H162" s="16">
        <v>0</v>
      </c>
      <c r="I162" s="16">
        <v>0</v>
      </c>
      <c r="J162" s="16">
        <v>0</v>
      </c>
      <c r="K162" s="17">
        <v>0</v>
      </c>
      <c r="L162" s="17">
        <v>0</v>
      </c>
      <c r="M162" s="17">
        <v>0</v>
      </c>
      <c r="N162" s="17">
        <v>0</v>
      </c>
    </row>
    <row r="163" spans="1:226" ht="12" customHeight="1" x14ac:dyDescent="0.25">
      <c r="A163" s="22">
        <v>377</v>
      </c>
      <c r="B163" s="23" t="s">
        <v>40</v>
      </c>
      <c r="C163" s="38" t="s">
        <v>41</v>
      </c>
      <c r="D163" s="15">
        <v>0.3</v>
      </c>
      <c r="E163" s="15">
        <v>0.1</v>
      </c>
      <c r="F163" s="15">
        <v>5.2</v>
      </c>
      <c r="G163" s="16">
        <v>23</v>
      </c>
      <c r="H163" s="16">
        <v>8</v>
      </c>
      <c r="I163" s="16">
        <v>5</v>
      </c>
      <c r="J163" s="16">
        <v>10</v>
      </c>
      <c r="K163" s="17">
        <v>0.88</v>
      </c>
      <c r="L163" s="17">
        <v>0</v>
      </c>
      <c r="M163" s="17">
        <v>2.9</v>
      </c>
      <c r="N163" s="17">
        <v>0</v>
      </c>
    </row>
    <row r="164" spans="1:226" ht="12" customHeight="1" x14ac:dyDescent="0.25">
      <c r="A164" s="6"/>
      <c r="B164" s="29" t="s">
        <v>25</v>
      </c>
      <c r="C164" s="21" t="s">
        <v>137</v>
      </c>
      <c r="D164" s="15">
        <v>3.04</v>
      </c>
      <c r="E164" s="15">
        <v>0.76</v>
      </c>
      <c r="F164" s="15">
        <v>21.736000000000001</v>
      </c>
      <c r="G164" s="16">
        <v>106.4</v>
      </c>
      <c r="H164" s="16">
        <v>15.2</v>
      </c>
      <c r="I164" s="16">
        <v>0</v>
      </c>
      <c r="J164" s="16">
        <v>0</v>
      </c>
      <c r="K164" s="17">
        <v>0.76</v>
      </c>
      <c r="L164" s="17">
        <v>0.1216</v>
      </c>
      <c r="M164" s="17">
        <v>0</v>
      </c>
      <c r="N164" s="17">
        <v>0</v>
      </c>
    </row>
    <row r="165" spans="1:226" ht="12" customHeight="1" x14ac:dyDescent="0.25">
      <c r="A165" s="6"/>
      <c r="B165" s="43" t="s">
        <v>26</v>
      </c>
      <c r="C165" s="46"/>
      <c r="D165" s="34">
        <f>SUM(D160:D164)</f>
        <v>18.54</v>
      </c>
      <c r="E165" s="34">
        <f t="shared" ref="E165:N165" si="28">SUM(E160:E164)</f>
        <v>24.660000000000004</v>
      </c>
      <c r="F165" s="34">
        <f t="shared" si="28"/>
        <v>86.236000000000004</v>
      </c>
      <c r="G165" s="35">
        <f t="shared" si="28"/>
        <v>640.4</v>
      </c>
      <c r="H165" s="35">
        <f t="shared" si="28"/>
        <v>289.2</v>
      </c>
      <c r="I165" s="35">
        <f t="shared" si="28"/>
        <v>45</v>
      </c>
      <c r="J165" s="35">
        <f t="shared" si="28"/>
        <v>231</v>
      </c>
      <c r="K165" s="36">
        <f t="shared" si="28"/>
        <v>3.24</v>
      </c>
      <c r="L165" s="36">
        <f t="shared" si="28"/>
        <v>0.54160000000000008</v>
      </c>
      <c r="M165" s="36">
        <f t="shared" si="28"/>
        <v>5.9</v>
      </c>
      <c r="N165" s="36">
        <f t="shared" si="28"/>
        <v>0</v>
      </c>
    </row>
    <row r="166" spans="1:226" ht="12" customHeight="1" x14ac:dyDescent="0.25">
      <c r="A166" s="6"/>
      <c r="B166" s="20" t="s">
        <v>27</v>
      </c>
      <c r="C166" s="21"/>
      <c r="D166" s="15"/>
      <c r="E166" s="15"/>
      <c r="F166" s="15"/>
      <c r="G166" s="16"/>
      <c r="H166" s="16"/>
      <c r="I166" s="16"/>
      <c r="J166" s="16"/>
      <c r="K166" s="17"/>
      <c r="L166" s="17"/>
      <c r="M166" s="17"/>
      <c r="N166" s="17"/>
    </row>
    <row r="167" spans="1:226" ht="12" customHeight="1" x14ac:dyDescent="0.25">
      <c r="A167" s="6">
        <v>96</v>
      </c>
      <c r="B167" s="23" t="s">
        <v>138</v>
      </c>
      <c r="C167" s="38" t="s">
        <v>57</v>
      </c>
      <c r="D167" s="15">
        <v>2.2000000000000002</v>
      </c>
      <c r="E167" s="15">
        <v>5.8</v>
      </c>
      <c r="F167" s="15">
        <v>17.399999999999999</v>
      </c>
      <c r="G167" s="16">
        <v>131</v>
      </c>
      <c r="H167" s="16">
        <v>22</v>
      </c>
      <c r="I167" s="16">
        <v>24</v>
      </c>
      <c r="J167" s="16">
        <v>75</v>
      </c>
      <c r="K167" s="17">
        <v>1</v>
      </c>
      <c r="L167" s="17">
        <v>0.2</v>
      </c>
      <c r="M167" s="17">
        <v>7.7</v>
      </c>
      <c r="N167" s="17">
        <v>5.0000000000000001E-3</v>
      </c>
    </row>
    <row r="168" spans="1:226" ht="12" customHeight="1" x14ac:dyDescent="0.25">
      <c r="A168" s="6">
        <v>234</v>
      </c>
      <c r="B168" s="23" t="s">
        <v>139</v>
      </c>
      <c r="C168" s="38" t="s">
        <v>38</v>
      </c>
      <c r="D168" s="15">
        <v>15.3</v>
      </c>
      <c r="E168" s="15">
        <v>12.5</v>
      </c>
      <c r="F168" s="15">
        <v>18.399999999999999</v>
      </c>
      <c r="G168" s="16">
        <v>246</v>
      </c>
      <c r="H168" s="16">
        <v>62</v>
      </c>
      <c r="I168" s="16">
        <v>43</v>
      </c>
      <c r="J168" s="16">
        <v>176</v>
      </c>
      <c r="K168" s="17">
        <v>1.3</v>
      </c>
      <c r="L168" s="17">
        <v>0.2</v>
      </c>
      <c r="M168" s="17">
        <v>0.4</v>
      </c>
      <c r="N168" s="17">
        <v>4.4000000000000004</v>
      </c>
    </row>
    <row r="169" spans="1:226" ht="12" customHeight="1" x14ac:dyDescent="0.25">
      <c r="A169" s="6">
        <v>312</v>
      </c>
      <c r="B169" s="23" t="s">
        <v>73</v>
      </c>
      <c r="C169" s="51">
        <v>150</v>
      </c>
      <c r="D169" s="15">
        <v>3.1</v>
      </c>
      <c r="E169" s="15">
        <v>5.2</v>
      </c>
      <c r="F169" s="15">
        <v>12.1</v>
      </c>
      <c r="G169" s="16">
        <v>108</v>
      </c>
      <c r="H169" s="16">
        <v>38</v>
      </c>
      <c r="I169" s="16">
        <v>28</v>
      </c>
      <c r="J169" s="16">
        <v>82</v>
      </c>
      <c r="K169" s="17">
        <v>1</v>
      </c>
      <c r="L169" s="17">
        <v>0.1</v>
      </c>
      <c r="M169" s="17">
        <v>5.0999999999999996</v>
      </c>
      <c r="N169" s="17">
        <v>0.1</v>
      </c>
    </row>
    <row r="170" spans="1:226" ht="12" customHeight="1" x14ac:dyDescent="0.25">
      <c r="A170" s="6" t="s">
        <v>140</v>
      </c>
      <c r="B170" s="29" t="s">
        <v>141</v>
      </c>
      <c r="C170" s="51">
        <v>70</v>
      </c>
      <c r="D170" s="15">
        <v>1.1000000000000001</v>
      </c>
      <c r="E170" s="15">
        <v>3.6</v>
      </c>
      <c r="F170" s="15">
        <v>8.5</v>
      </c>
      <c r="G170" s="16">
        <v>71</v>
      </c>
      <c r="H170" s="16">
        <v>30</v>
      </c>
      <c r="I170" s="16">
        <v>10</v>
      </c>
      <c r="J170" s="16">
        <v>19</v>
      </c>
      <c r="K170" s="17">
        <v>0.4</v>
      </c>
      <c r="L170" s="17">
        <v>0</v>
      </c>
      <c r="M170" s="17">
        <v>18.600000000000001</v>
      </c>
      <c r="N170" s="17">
        <v>0</v>
      </c>
    </row>
    <row r="171" spans="1:226" ht="12" customHeight="1" x14ac:dyDescent="0.25">
      <c r="A171" s="22"/>
      <c r="B171" s="28" t="s">
        <v>31</v>
      </c>
      <c r="C171" s="38" t="s">
        <v>142</v>
      </c>
      <c r="D171" s="25">
        <v>1.7</v>
      </c>
      <c r="E171" s="25">
        <v>6.2</v>
      </c>
      <c r="F171" s="25">
        <v>15.7</v>
      </c>
      <c r="G171" s="26">
        <v>124</v>
      </c>
      <c r="H171" s="26">
        <v>0</v>
      </c>
      <c r="I171" s="26">
        <v>0</v>
      </c>
      <c r="J171" s="26">
        <v>0</v>
      </c>
      <c r="K171" s="27">
        <v>0</v>
      </c>
      <c r="L171" s="27">
        <v>0</v>
      </c>
      <c r="M171" s="27">
        <v>0</v>
      </c>
      <c r="N171" s="27">
        <v>0</v>
      </c>
    </row>
    <row r="172" spans="1:226" ht="12" customHeight="1" x14ac:dyDescent="0.25">
      <c r="A172" s="22">
        <v>348</v>
      </c>
      <c r="B172" s="52" t="s">
        <v>74</v>
      </c>
      <c r="C172" s="38" t="s">
        <v>57</v>
      </c>
      <c r="D172" s="15">
        <v>1.1000000000000001</v>
      </c>
      <c r="E172" s="15">
        <v>0</v>
      </c>
      <c r="F172" s="15">
        <v>13.2</v>
      </c>
      <c r="G172" s="16">
        <v>86</v>
      </c>
      <c r="H172" s="16">
        <v>33</v>
      </c>
      <c r="I172" s="16">
        <v>21</v>
      </c>
      <c r="J172" s="16">
        <v>29</v>
      </c>
      <c r="K172" s="17">
        <v>0.7</v>
      </c>
      <c r="L172" s="17">
        <v>0</v>
      </c>
      <c r="M172" s="17">
        <v>0.9</v>
      </c>
      <c r="N172" s="17">
        <v>0</v>
      </c>
    </row>
    <row r="173" spans="1:226" ht="12" customHeight="1" x14ac:dyDescent="0.25">
      <c r="A173" s="6"/>
      <c r="B173" s="29" t="s">
        <v>33</v>
      </c>
      <c r="C173" s="21" t="s">
        <v>122</v>
      </c>
      <c r="D173" s="15">
        <v>4.16</v>
      </c>
      <c r="E173" s="15">
        <v>0.8600000000000001</v>
      </c>
      <c r="F173" s="15">
        <v>27.26</v>
      </c>
      <c r="G173" s="16">
        <v>133.6</v>
      </c>
      <c r="H173" s="16">
        <v>31.6</v>
      </c>
      <c r="I173" s="16">
        <v>0</v>
      </c>
      <c r="J173" s="16">
        <v>0</v>
      </c>
      <c r="K173" s="17">
        <v>1.6759999999999999</v>
      </c>
      <c r="L173" s="17">
        <v>0.188</v>
      </c>
      <c r="M173" s="17">
        <v>0</v>
      </c>
      <c r="N173" s="17">
        <v>0</v>
      </c>
      <c r="HQ173" s="31"/>
      <c r="HR173" s="31"/>
    </row>
    <row r="174" spans="1:226" ht="12" customHeight="1" x14ac:dyDescent="0.25">
      <c r="A174" s="6"/>
      <c r="B174" s="43" t="s">
        <v>26</v>
      </c>
      <c r="C174" s="46"/>
      <c r="D174" s="34">
        <f>SUM(D167:D173)</f>
        <v>28.660000000000004</v>
      </c>
      <c r="E174" s="34">
        <f t="shared" ref="E174:N174" si="29">SUM(E167:E173)</f>
        <v>34.160000000000004</v>
      </c>
      <c r="F174" s="34">
        <f t="shared" si="29"/>
        <v>112.56</v>
      </c>
      <c r="G174" s="35">
        <f t="shared" si="29"/>
        <v>899.6</v>
      </c>
      <c r="H174" s="35">
        <f t="shared" si="29"/>
        <v>216.6</v>
      </c>
      <c r="I174" s="35">
        <f t="shared" si="29"/>
        <v>126</v>
      </c>
      <c r="J174" s="35">
        <f t="shared" si="29"/>
        <v>381</v>
      </c>
      <c r="K174" s="36">
        <f t="shared" si="29"/>
        <v>6.0759999999999996</v>
      </c>
      <c r="L174" s="36">
        <f t="shared" si="29"/>
        <v>0.68799999999999994</v>
      </c>
      <c r="M174" s="36">
        <f t="shared" si="29"/>
        <v>32.700000000000003</v>
      </c>
      <c r="N174" s="36">
        <f t="shared" si="29"/>
        <v>4.5049999999999999</v>
      </c>
    </row>
    <row r="175" spans="1:226" ht="12" customHeight="1" x14ac:dyDescent="0.25">
      <c r="A175" s="6"/>
      <c r="B175" s="20" t="s">
        <v>35</v>
      </c>
      <c r="C175" s="21"/>
      <c r="D175" s="15"/>
      <c r="E175" s="15"/>
      <c r="F175" s="15"/>
      <c r="G175" s="16"/>
      <c r="H175" s="16"/>
      <c r="I175" s="16"/>
      <c r="J175" s="16"/>
      <c r="K175" s="17"/>
      <c r="L175" s="17"/>
      <c r="M175" s="17"/>
      <c r="N175" s="17"/>
    </row>
    <row r="176" spans="1:226" ht="12" customHeight="1" x14ac:dyDescent="0.25">
      <c r="A176" s="22" t="s">
        <v>143</v>
      </c>
      <c r="B176" s="45" t="s">
        <v>144</v>
      </c>
      <c r="C176" s="38" t="s">
        <v>38</v>
      </c>
      <c r="D176" s="25">
        <v>12.8</v>
      </c>
      <c r="E176" s="25">
        <v>15</v>
      </c>
      <c r="F176" s="25">
        <v>27.8</v>
      </c>
      <c r="G176" s="26">
        <v>298</v>
      </c>
      <c r="H176" s="26">
        <v>289</v>
      </c>
      <c r="I176" s="26">
        <v>25</v>
      </c>
      <c r="J176" s="26">
        <v>204</v>
      </c>
      <c r="K176" s="27">
        <v>0.7</v>
      </c>
      <c r="L176" s="27">
        <v>7.0000000000000007E-2</v>
      </c>
      <c r="M176" s="27">
        <v>0.06</v>
      </c>
      <c r="N176" s="27">
        <v>0.03</v>
      </c>
    </row>
    <row r="177" spans="1:14" ht="12" customHeight="1" x14ac:dyDescent="0.25">
      <c r="A177" s="22">
        <v>388</v>
      </c>
      <c r="B177" s="23" t="s">
        <v>107</v>
      </c>
      <c r="C177" s="38" t="s">
        <v>57</v>
      </c>
      <c r="D177" s="15">
        <v>0.7</v>
      </c>
      <c r="E177" s="15">
        <v>0.3</v>
      </c>
      <c r="F177" s="15">
        <v>24.6</v>
      </c>
      <c r="G177" s="16">
        <v>104</v>
      </c>
      <c r="H177" s="16">
        <v>10</v>
      </c>
      <c r="I177" s="16">
        <v>3</v>
      </c>
      <c r="J177" s="16">
        <v>3</v>
      </c>
      <c r="K177" s="17">
        <v>0.7</v>
      </c>
      <c r="L177" s="17">
        <v>0.1</v>
      </c>
      <c r="M177" s="17">
        <v>0.1</v>
      </c>
      <c r="N177" s="17">
        <v>0</v>
      </c>
    </row>
    <row r="178" spans="1:14" ht="12" customHeight="1" x14ac:dyDescent="0.25">
      <c r="A178" s="6"/>
      <c r="B178" s="43" t="s">
        <v>26</v>
      </c>
      <c r="C178" s="46"/>
      <c r="D178" s="34">
        <f>SUM(D176:D177)</f>
        <v>13.5</v>
      </c>
      <c r="E178" s="34">
        <f t="shared" ref="E178:N178" si="30">SUM(E176:E177)</f>
        <v>15.3</v>
      </c>
      <c r="F178" s="34">
        <f t="shared" si="30"/>
        <v>52.400000000000006</v>
      </c>
      <c r="G178" s="35">
        <f t="shared" si="30"/>
        <v>402</v>
      </c>
      <c r="H178" s="35">
        <f t="shared" si="30"/>
        <v>299</v>
      </c>
      <c r="I178" s="35">
        <f t="shared" si="30"/>
        <v>28</v>
      </c>
      <c r="J178" s="35">
        <f t="shared" si="30"/>
        <v>207</v>
      </c>
      <c r="K178" s="36">
        <f t="shared" si="30"/>
        <v>1.4</v>
      </c>
      <c r="L178" s="36">
        <f t="shared" si="30"/>
        <v>0.17</v>
      </c>
      <c r="M178" s="36">
        <f t="shared" si="30"/>
        <v>0.16</v>
      </c>
      <c r="N178" s="36">
        <f t="shared" si="30"/>
        <v>0.03</v>
      </c>
    </row>
    <row r="179" spans="1:14" ht="12" customHeight="1" x14ac:dyDescent="0.25">
      <c r="A179" s="6"/>
      <c r="B179" s="53" t="s">
        <v>42</v>
      </c>
      <c r="C179" s="48"/>
      <c r="D179" s="48">
        <f>D165+D174+D178</f>
        <v>60.7</v>
      </c>
      <c r="E179" s="48">
        <f t="shared" ref="E179:N179" si="31">E165+E174+E178</f>
        <v>74.12</v>
      </c>
      <c r="F179" s="48">
        <f t="shared" si="31"/>
        <v>251.196</v>
      </c>
      <c r="G179" s="49">
        <f t="shared" si="31"/>
        <v>1942</v>
      </c>
      <c r="H179" s="49">
        <f t="shared" si="31"/>
        <v>804.8</v>
      </c>
      <c r="I179" s="49">
        <f t="shared" si="31"/>
        <v>199</v>
      </c>
      <c r="J179" s="49">
        <f t="shared" si="31"/>
        <v>819</v>
      </c>
      <c r="K179" s="50">
        <f t="shared" si="31"/>
        <v>10.715999999999999</v>
      </c>
      <c r="L179" s="50">
        <f t="shared" si="31"/>
        <v>1.3996</v>
      </c>
      <c r="M179" s="50">
        <f t="shared" si="31"/>
        <v>38.76</v>
      </c>
      <c r="N179" s="50">
        <f t="shared" si="31"/>
        <v>4.5350000000000001</v>
      </c>
    </row>
    <row r="180" spans="1:14" ht="12" customHeight="1" x14ac:dyDescent="0.25">
      <c r="A180" s="6"/>
      <c r="B180" s="19" t="s">
        <v>81</v>
      </c>
      <c r="C180" s="21"/>
      <c r="D180" s="15"/>
      <c r="E180" s="15"/>
      <c r="F180" s="15"/>
      <c r="G180" s="16"/>
      <c r="H180" s="16"/>
      <c r="I180" s="16"/>
      <c r="J180" s="16"/>
      <c r="K180" s="17"/>
      <c r="L180" s="17"/>
      <c r="M180" s="17"/>
      <c r="N180" s="17"/>
    </row>
    <row r="181" spans="1:14" ht="12" customHeight="1" x14ac:dyDescent="0.25">
      <c r="A181" s="6"/>
      <c r="B181" s="20" t="s">
        <v>19</v>
      </c>
      <c r="C181" s="21"/>
      <c r="D181" s="15"/>
      <c r="E181" s="15"/>
      <c r="F181" s="15"/>
      <c r="G181" s="16"/>
      <c r="H181" s="16"/>
      <c r="I181" s="16"/>
      <c r="J181" s="16"/>
      <c r="K181" s="17"/>
      <c r="L181" s="17"/>
      <c r="M181" s="17"/>
      <c r="N181" s="17"/>
    </row>
    <row r="182" spans="1:14" ht="12" customHeight="1" x14ac:dyDescent="0.25">
      <c r="A182" s="22">
        <v>204</v>
      </c>
      <c r="B182" s="23" t="s">
        <v>145</v>
      </c>
      <c r="C182" s="38" t="s">
        <v>47</v>
      </c>
      <c r="D182" s="25">
        <v>10.199999999999999</v>
      </c>
      <c r="E182" s="25">
        <v>13.5</v>
      </c>
      <c r="F182" s="25">
        <v>29</v>
      </c>
      <c r="G182" s="26">
        <v>278</v>
      </c>
      <c r="H182" s="26">
        <v>121</v>
      </c>
      <c r="I182" s="26">
        <v>19</v>
      </c>
      <c r="J182" s="26">
        <v>131</v>
      </c>
      <c r="K182" s="27">
        <v>0.8</v>
      </c>
      <c r="L182" s="27">
        <v>5.7000000000000002E-2</v>
      </c>
      <c r="M182" s="27">
        <v>0</v>
      </c>
      <c r="N182" s="27">
        <v>0</v>
      </c>
    </row>
    <row r="183" spans="1:14" ht="12" customHeight="1" x14ac:dyDescent="0.25">
      <c r="A183" s="22"/>
      <c r="B183" s="23" t="s">
        <v>146</v>
      </c>
      <c r="C183" s="38" t="s">
        <v>38</v>
      </c>
      <c r="D183" s="25">
        <v>7.6</v>
      </c>
      <c r="E183" s="25">
        <v>4.2</v>
      </c>
      <c r="F183" s="25">
        <v>11.1</v>
      </c>
      <c r="G183" s="26">
        <v>113</v>
      </c>
      <c r="H183" s="26">
        <v>85</v>
      </c>
      <c r="I183" s="26">
        <v>0</v>
      </c>
      <c r="J183" s="26">
        <v>0</v>
      </c>
      <c r="K183" s="27">
        <v>0</v>
      </c>
      <c r="L183" s="27">
        <v>0</v>
      </c>
      <c r="M183" s="27">
        <v>0</v>
      </c>
      <c r="N183" s="27">
        <v>0</v>
      </c>
    </row>
    <row r="184" spans="1:14" ht="12" customHeight="1" x14ac:dyDescent="0.25">
      <c r="A184" s="22" t="s">
        <v>147</v>
      </c>
      <c r="B184" s="23" t="s">
        <v>148</v>
      </c>
      <c r="C184" s="38" t="s">
        <v>57</v>
      </c>
      <c r="D184" s="15">
        <v>2.6</v>
      </c>
      <c r="E184" s="15">
        <v>1.75</v>
      </c>
      <c r="F184" s="15">
        <v>16.600000000000001</v>
      </c>
      <c r="G184" s="16">
        <v>93</v>
      </c>
      <c r="H184" s="16">
        <v>84</v>
      </c>
      <c r="I184" s="16">
        <v>10</v>
      </c>
      <c r="J184" s="16">
        <v>63</v>
      </c>
      <c r="K184" s="17">
        <v>0.1</v>
      </c>
      <c r="L184" s="17">
        <v>0.03</v>
      </c>
      <c r="M184" s="17">
        <v>0.9</v>
      </c>
      <c r="N184" s="17">
        <v>14</v>
      </c>
    </row>
    <row r="185" spans="1:14" ht="12" customHeight="1" x14ac:dyDescent="0.25">
      <c r="A185" s="6"/>
      <c r="B185" s="29" t="s">
        <v>25</v>
      </c>
      <c r="C185" s="21" t="s">
        <v>149</v>
      </c>
      <c r="D185" s="15">
        <v>2.6</v>
      </c>
      <c r="E185" s="15">
        <v>0.7</v>
      </c>
      <c r="F185" s="15">
        <v>18.899999999999999</v>
      </c>
      <c r="G185" s="16">
        <v>94</v>
      </c>
      <c r="H185" s="16">
        <v>13</v>
      </c>
      <c r="I185" s="16">
        <v>0</v>
      </c>
      <c r="J185" s="16">
        <v>0</v>
      </c>
      <c r="K185" s="17">
        <v>0.7</v>
      </c>
      <c r="L185" s="17">
        <v>9.6000000000000002E-2</v>
      </c>
      <c r="M185" s="17">
        <v>0</v>
      </c>
      <c r="N185" s="17">
        <v>0</v>
      </c>
    </row>
    <row r="186" spans="1:14" ht="12" customHeight="1" x14ac:dyDescent="0.25">
      <c r="A186" s="6"/>
      <c r="B186" s="43" t="s">
        <v>26</v>
      </c>
      <c r="C186" s="46"/>
      <c r="D186" s="34">
        <f>SUM(D182:D185)</f>
        <v>23</v>
      </c>
      <c r="E186" s="34">
        <f t="shared" ref="E186:N186" si="32">SUM(E182:E185)</f>
        <v>20.149999999999999</v>
      </c>
      <c r="F186" s="34">
        <f t="shared" si="32"/>
        <v>75.599999999999994</v>
      </c>
      <c r="G186" s="35">
        <f t="shared" si="32"/>
        <v>578</v>
      </c>
      <c r="H186" s="35">
        <f t="shared" si="32"/>
        <v>303</v>
      </c>
      <c r="I186" s="35">
        <f t="shared" si="32"/>
        <v>29</v>
      </c>
      <c r="J186" s="35">
        <f t="shared" si="32"/>
        <v>194</v>
      </c>
      <c r="K186" s="36">
        <f t="shared" si="32"/>
        <v>1.6</v>
      </c>
      <c r="L186" s="36">
        <f t="shared" si="32"/>
        <v>0.183</v>
      </c>
      <c r="M186" s="36">
        <f t="shared" si="32"/>
        <v>0.9</v>
      </c>
      <c r="N186" s="36">
        <f t="shared" si="32"/>
        <v>14</v>
      </c>
    </row>
    <row r="187" spans="1:14" ht="12" customHeight="1" x14ac:dyDescent="0.25">
      <c r="A187" s="6"/>
      <c r="B187" s="20" t="s">
        <v>27</v>
      </c>
      <c r="C187" s="21"/>
      <c r="D187" s="15"/>
      <c r="E187" s="15"/>
      <c r="F187" s="15"/>
      <c r="G187" s="16"/>
      <c r="H187" s="16"/>
      <c r="I187" s="16"/>
      <c r="J187" s="16"/>
      <c r="K187" s="17"/>
      <c r="L187" s="17"/>
      <c r="M187" s="17"/>
      <c r="N187" s="17"/>
    </row>
    <row r="188" spans="1:14" ht="12" customHeight="1" x14ac:dyDescent="0.25">
      <c r="A188" s="6">
        <v>101</v>
      </c>
      <c r="B188" s="23" t="s">
        <v>150</v>
      </c>
      <c r="C188" s="38" t="s">
        <v>151</v>
      </c>
      <c r="D188" s="25">
        <v>4.2</v>
      </c>
      <c r="E188" s="25">
        <v>5.2</v>
      </c>
      <c r="F188" s="25">
        <v>13.8</v>
      </c>
      <c r="G188" s="16">
        <v>119</v>
      </c>
      <c r="H188" s="16">
        <v>13</v>
      </c>
      <c r="I188" s="16">
        <v>18</v>
      </c>
      <c r="J188" s="16">
        <v>57</v>
      </c>
      <c r="K188" s="17">
        <v>0.7</v>
      </c>
      <c r="L188" s="17">
        <v>0.2</v>
      </c>
      <c r="M188" s="17">
        <v>6.8</v>
      </c>
      <c r="N188" s="17">
        <v>0</v>
      </c>
    </row>
    <row r="189" spans="1:14" ht="12" customHeight="1" x14ac:dyDescent="0.25">
      <c r="A189" s="6">
        <v>278</v>
      </c>
      <c r="B189" s="23" t="s">
        <v>152</v>
      </c>
      <c r="C189" s="38" t="s">
        <v>72</v>
      </c>
      <c r="D189" s="15">
        <v>13.8</v>
      </c>
      <c r="E189" s="15">
        <v>16.600000000000001</v>
      </c>
      <c r="F189" s="15">
        <v>15</v>
      </c>
      <c r="G189" s="16">
        <v>264</v>
      </c>
      <c r="H189" s="16">
        <v>31</v>
      </c>
      <c r="I189" s="16">
        <v>13</v>
      </c>
      <c r="J189" s="16">
        <v>72</v>
      </c>
      <c r="K189" s="17">
        <v>0.1</v>
      </c>
      <c r="L189" s="17">
        <v>0.17</v>
      </c>
      <c r="M189" s="17">
        <v>0.26</v>
      </c>
      <c r="N189" s="17">
        <v>0.04</v>
      </c>
    </row>
    <row r="190" spans="1:14" ht="12" customHeight="1" x14ac:dyDescent="0.25">
      <c r="A190" s="22">
        <v>304</v>
      </c>
      <c r="B190" s="23" t="s">
        <v>153</v>
      </c>
      <c r="C190" s="38" t="s">
        <v>99</v>
      </c>
      <c r="D190" s="25">
        <v>3.7</v>
      </c>
      <c r="E190" s="25">
        <v>6.3</v>
      </c>
      <c r="F190" s="25">
        <v>28.5</v>
      </c>
      <c r="G190" s="26">
        <v>185</v>
      </c>
      <c r="H190" s="26">
        <v>1</v>
      </c>
      <c r="I190" s="26">
        <v>12</v>
      </c>
      <c r="J190" s="26">
        <v>62</v>
      </c>
      <c r="K190" s="27">
        <v>0.5</v>
      </c>
      <c r="L190" s="27">
        <v>0</v>
      </c>
      <c r="M190" s="27">
        <v>0</v>
      </c>
      <c r="N190" s="27">
        <v>0</v>
      </c>
    </row>
    <row r="191" spans="1:14" ht="12" customHeight="1" x14ac:dyDescent="0.25">
      <c r="A191" s="6">
        <v>306</v>
      </c>
      <c r="B191" s="29" t="s">
        <v>154</v>
      </c>
      <c r="C191" s="51">
        <v>35</v>
      </c>
      <c r="D191" s="15">
        <v>3.6</v>
      </c>
      <c r="E191" s="15">
        <v>1.7</v>
      </c>
      <c r="F191" s="15">
        <v>21</v>
      </c>
      <c r="G191" s="16">
        <v>114</v>
      </c>
      <c r="H191" s="16">
        <v>12</v>
      </c>
      <c r="I191" s="16">
        <v>36</v>
      </c>
      <c r="J191" s="16">
        <v>105</v>
      </c>
      <c r="K191" s="17">
        <v>1.3</v>
      </c>
      <c r="L191" s="17">
        <v>0.13</v>
      </c>
      <c r="M191" s="17">
        <v>0</v>
      </c>
      <c r="N191" s="17">
        <v>0</v>
      </c>
    </row>
    <row r="192" spans="1:14" ht="12" customHeight="1" x14ac:dyDescent="0.25">
      <c r="A192" s="22" t="s">
        <v>55</v>
      </c>
      <c r="B192" s="52" t="s">
        <v>56</v>
      </c>
      <c r="C192" s="38" t="s">
        <v>57</v>
      </c>
      <c r="D192" s="15">
        <v>0.2</v>
      </c>
      <c r="E192" s="15">
        <v>0.1</v>
      </c>
      <c r="F192" s="15">
        <v>12</v>
      </c>
      <c r="G192" s="16">
        <v>49</v>
      </c>
      <c r="H192" s="16">
        <v>11</v>
      </c>
      <c r="I192" s="16">
        <v>8</v>
      </c>
      <c r="J192" s="16">
        <v>9</v>
      </c>
      <c r="K192" s="17">
        <v>0.2</v>
      </c>
      <c r="L192" s="17">
        <v>0</v>
      </c>
      <c r="M192" s="17">
        <v>4.5</v>
      </c>
      <c r="N192" s="17">
        <v>0</v>
      </c>
    </row>
    <row r="193" spans="1:226" ht="12" customHeight="1" x14ac:dyDescent="0.25">
      <c r="A193" s="6"/>
      <c r="B193" s="29" t="s">
        <v>33</v>
      </c>
      <c r="C193" s="21" t="s">
        <v>155</v>
      </c>
      <c r="D193" s="15">
        <v>5.4</v>
      </c>
      <c r="E193" s="15">
        <v>1.2000000000000002</v>
      </c>
      <c r="F193" s="15">
        <v>36.54</v>
      </c>
      <c r="G193" s="16">
        <v>179</v>
      </c>
      <c r="H193" s="16">
        <v>36</v>
      </c>
      <c r="I193" s="16">
        <v>0</v>
      </c>
      <c r="J193" s="16">
        <v>0</v>
      </c>
      <c r="K193" s="17">
        <v>1.88</v>
      </c>
      <c r="L193" s="17">
        <v>0.23400000000000004</v>
      </c>
      <c r="M193" s="17">
        <v>0</v>
      </c>
      <c r="N193" s="17">
        <v>0</v>
      </c>
    </row>
    <row r="194" spans="1:226" ht="12" customHeight="1" x14ac:dyDescent="0.25">
      <c r="A194" s="6"/>
      <c r="B194" s="43" t="s">
        <v>26</v>
      </c>
      <c r="C194" s="46"/>
      <c r="D194" s="34">
        <f>SUM(D188:D193)</f>
        <v>30.9</v>
      </c>
      <c r="E194" s="34">
        <f t="shared" ref="E194:N194" si="33">SUM(E188:E193)</f>
        <v>31.1</v>
      </c>
      <c r="F194" s="34">
        <f t="shared" si="33"/>
        <v>126.84</v>
      </c>
      <c r="G194" s="35">
        <f t="shared" si="33"/>
        <v>910</v>
      </c>
      <c r="H194" s="35">
        <f t="shared" si="33"/>
        <v>104</v>
      </c>
      <c r="I194" s="35">
        <f t="shared" si="33"/>
        <v>87</v>
      </c>
      <c r="J194" s="35">
        <f t="shared" si="33"/>
        <v>305</v>
      </c>
      <c r="K194" s="36">
        <f t="shared" si="33"/>
        <v>4.68</v>
      </c>
      <c r="L194" s="36">
        <f t="shared" si="33"/>
        <v>0.73399999999999999</v>
      </c>
      <c r="M194" s="36">
        <f t="shared" si="33"/>
        <v>11.559999999999999</v>
      </c>
      <c r="N194" s="36">
        <f t="shared" si="33"/>
        <v>0.04</v>
      </c>
    </row>
    <row r="195" spans="1:226" ht="12" customHeight="1" x14ac:dyDescent="0.25">
      <c r="A195" s="6"/>
      <c r="B195" s="20" t="s">
        <v>35</v>
      </c>
      <c r="C195" s="21"/>
      <c r="D195" s="15"/>
      <c r="E195" s="15"/>
      <c r="F195" s="15"/>
      <c r="G195" s="16"/>
      <c r="H195" s="16"/>
      <c r="I195" s="16"/>
      <c r="J195" s="16"/>
      <c r="K195" s="17"/>
      <c r="L195" s="17"/>
      <c r="M195" s="17"/>
      <c r="N195" s="17"/>
    </row>
    <row r="196" spans="1:226" ht="12" customHeight="1" x14ac:dyDescent="0.25">
      <c r="A196" s="22" t="s">
        <v>36</v>
      </c>
      <c r="B196" s="45" t="s">
        <v>156</v>
      </c>
      <c r="C196" s="38" t="s">
        <v>38</v>
      </c>
      <c r="D196" s="25">
        <v>12.1</v>
      </c>
      <c r="E196" s="25">
        <v>13.3</v>
      </c>
      <c r="F196" s="25">
        <v>27.1</v>
      </c>
      <c r="G196" s="26">
        <v>277</v>
      </c>
      <c r="H196" s="26">
        <v>29</v>
      </c>
      <c r="I196" s="26">
        <v>21</v>
      </c>
      <c r="J196" s="26">
        <v>124</v>
      </c>
      <c r="K196" s="27">
        <v>1.24</v>
      </c>
      <c r="L196" s="27">
        <v>0.17</v>
      </c>
      <c r="M196" s="27">
        <v>0.05</v>
      </c>
      <c r="N196" s="27">
        <v>0.01</v>
      </c>
    </row>
    <row r="197" spans="1:226" ht="12" customHeight="1" x14ac:dyDescent="0.25">
      <c r="A197" s="22">
        <v>376</v>
      </c>
      <c r="B197" s="23" t="s">
        <v>24</v>
      </c>
      <c r="C197" s="38" t="s">
        <v>57</v>
      </c>
      <c r="D197" s="15">
        <v>0.2</v>
      </c>
      <c r="E197" s="15">
        <v>0.1</v>
      </c>
      <c r="F197" s="15">
        <v>5</v>
      </c>
      <c r="G197" s="16">
        <v>21</v>
      </c>
      <c r="H197" s="16">
        <v>5</v>
      </c>
      <c r="I197" s="16">
        <v>4</v>
      </c>
      <c r="J197" s="16">
        <v>8</v>
      </c>
      <c r="K197" s="17">
        <v>0.9</v>
      </c>
      <c r="L197" s="17">
        <v>0</v>
      </c>
      <c r="M197" s="17">
        <v>0.1</v>
      </c>
      <c r="N197" s="17">
        <v>0</v>
      </c>
    </row>
    <row r="198" spans="1:226" ht="12" customHeight="1" x14ac:dyDescent="0.25">
      <c r="A198" s="6"/>
      <c r="B198" s="43" t="s">
        <v>26</v>
      </c>
      <c r="C198" s="46"/>
      <c r="D198" s="34">
        <f>SUM(D196:D197)</f>
        <v>12.299999999999999</v>
      </c>
      <c r="E198" s="34">
        <f t="shared" ref="E198:N198" si="34">SUM(E196:E197)</f>
        <v>13.4</v>
      </c>
      <c r="F198" s="34">
        <f t="shared" si="34"/>
        <v>32.1</v>
      </c>
      <c r="G198" s="35">
        <f t="shared" si="34"/>
        <v>298</v>
      </c>
      <c r="H198" s="35">
        <f t="shared" si="34"/>
        <v>34</v>
      </c>
      <c r="I198" s="35">
        <f t="shared" si="34"/>
        <v>25</v>
      </c>
      <c r="J198" s="35">
        <f t="shared" si="34"/>
        <v>132</v>
      </c>
      <c r="K198" s="36">
        <f t="shared" si="34"/>
        <v>2.14</v>
      </c>
      <c r="L198" s="36">
        <f t="shared" si="34"/>
        <v>0.17</v>
      </c>
      <c r="M198" s="36">
        <f t="shared" si="34"/>
        <v>0.15000000000000002</v>
      </c>
      <c r="N198" s="36">
        <f t="shared" si="34"/>
        <v>0.01</v>
      </c>
    </row>
    <row r="199" spans="1:226" ht="12" customHeight="1" x14ac:dyDescent="0.25">
      <c r="A199" s="6"/>
      <c r="B199" s="53" t="s">
        <v>42</v>
      </c>
      <c r="C199" s="48"/>
      <c r="D199" s="48">
        <f>D186+D194+D198</f>
        <v>66.2</v>
      </c>
      <c r="E199" s="48">
        <f t="shared" ref="E199:N199" si="35">E186+E194+E198</f>
        <v>64.650000000000006</v>
      </c>
      <c r="F199" s="48">
        <f t="shared" si="35"/>
        <v>234.54</v>
      </c>
      <c r="G199" s="49">
        <f t="shared" si="35"/>
        <v>1786</v>
      </c>
      <c r="H199" s="49">
        <f t="shared" si="35"/>
        <v>441</v>
      </c>
      <c r="I199" s="49">
        <f t="shared" si="35"/>
        <v>141</v>
      </c>
      <c r="J199" s="49">
        <f t="shared" si="35"/>
        <v>631</v>
      </c>
      <c r="K199" s="50">
        <f t="shared" si="35"/>
        <v>8.42</v>
      </c>
      <c r="L199" s="50">
        <f t="shared" si="35"/>
        <v>1.087</v>
      </c>
      <c r="M199" s="50">
        <f t="shared" si="35"/>
        <v>12.61</v>
      </c>
      <c r="N199" s="50">
        <f t="shared" si="35"/>
        <v>14.049999999999999</v>
      </c>
    </row>
    <row r="200" spans="1:226" ht="12" customHeight="1" x14ac:dyDescent="0.25">
      <c r="A200" s="6"/>
      <c r="B200" s="19" t="s">
        <v>94</v>
      </c>
      <c r="C200" s="21"/>
      <c r="D200" s="15"/>
      <c r="E200" s="15"/>
      <c r="F200" s="15"/>
      <c r="G200" s="16"/>
      <c r="H200" s="16"/>
      <c r="I200" s="16"/>
      <c r="J200" s="16"/>
      <c r="K200" s="17"/>
      <c r="L200" s="17"/>
      <c r="M200" s="17"/>
      <c r="N200" s="17"/>
    </row>
    <row r="201" spans="1:226" ht="12" customHeight="1" x14ac:dyDescent="0.25">
      <c r="A201" s="6"/>
      <c r="B201" s="20" t="s">
        <v>19</v>
      </c>
      <c r="C201" s="21"/>
      <c r="D201" s="15"/>
      <c r="E201" s="15"/>
      <c r="F201" s="15"/>
      <c r="G201" s="16"/>
      <c r="H201" s="16"/>
      <c r="I201" s="16"/>
      <c r="J201" s="16"/>
      <c r="K201" s="17"/>
      <c r="L201" s="17"/>
      <c r="M201" s="17"/>
      <c r="N201" s="17"/>
    </row>
    <row r="202" spans="1:226" ht="12" customHeight="1" x14ac:dyDescent="0.25">
      <c r="A202" s="22">
        <v>14</v>
      </c>
      <c r="B202" s="23" t="s">
        <v>82</v>
      </c>
      <c r="C202" s="38" t="s">
        <v>83</v>
      </c>
      <c r="D202" s="25">
        <v>0.1</v>
      </c>
      <c r="E202" s="25">
        <v>7.3</v>
      </c>
      <c r="F202" s="25">
        <v>0.1</v>
      </c>
      <c r="G202" s="26">
        <v>66</v>
      </c>
      <c r="H202" s="26">
        <v>2</v>
      </c>
      <c r="I202" s="26">
        <v>0</v>
      </c>
      <c r="J202" s="26">
        <v>3</v>
      </c>
      <c r="K202" s="27">
        <v>0</v>
      </c>
      <c r="L202" s="27">
        <v>0</v>
      </c>
      <c r="M202" s="27">
        <v>0</v>
      </c>
      <c r="N202" s="27">
        <v>0</v>
      </c>
    </row>
    <row r="203" spans="1:226" ht="12" customHeight="1" x14ac:dyDescent="0.25">
      <c r="A203" s="6" t="s">
        <v>157</v>
      </c>
      <c r="B203" s="23" t="s">
        <v>158</v>
      </c>
      <c r="C203" s="71">
        <v>90</v>
      </c>
      <c r="D203" s="25">
        <v>8.1</v>
      </c>
      <c r="E203" s="25">
        <v>13.4</v>
      </c>
      <c r="F203" s="25">
        <v>15.9</v>
      </c>
      <c r="G203" s="26">
        <v>217</v>
      </c>
      <c r="H203" s="26">
        <v>7</v>
      </c>
      <c r="I203" s="26">
        <v>10</v>
      </c>
      <c r="J203" s="26">
        <v>35</v>
      </c>
      <c r="K203" s="27">
        <v>0.9</v>
      </c>
      <c r="L203" s="27">
        <v>0.1</v>
      </c>
      <c r="M203" s="27">
        <v>1.2</v>
      </c>
      <c r="N203" s="27">
        <v>0</v>
      </c>
    </row>
    <row r="204" spans="1:226" ht="12" customHeight="1" x14ac:dyDescent="0.25">
      <c r="A204" s="6">
        <v>309</v>
      </c>
      <c r="B204" s="23" t="s">
        <v>52</v>
      </c>
      <c r="C204" s="51">
        <v>150</v>
      </c>
      <c r="D204" s="15">
        <v>5.4</v>
      </c>
      <c r="E204" s="15">
        <v>4.9000000000000004</v>
      </c>
      <c r="F204" s="15">
        <v>27.9</v>
      </c>
      <c r="G204" s="16">
        <v>178</v>
      </c>
      <c r="H204" s="16">
        <v>6</v>
      </c>
      <c r="I204" s="16">
        <v>8</v>
      </c>
      <c r="J204" s="16">
        <v>35</v>
      </c>
      <c r="K204" s="17">
        <v>0.8</v>
      </c>
      <c r="L204" s="17">
        <v>0.1</v>
      </c>
      <c r="M204" s="17">
        <v>0</v>
      </c>
      <c r="N204" s="17">
        <v>0</v>
      </c>
    </row>
    <row r="205" spans="1:226" ht="12" customHeight="1" x14ac:dyDescent="0.25">
      <c r="A205" s="22">
        <v>306</v>
      </c>
      <c r="B205" s="28" t="s">
        <v>22</v>
      </c>
      <c r="C205" s="38" t="s">
        <v>159</v>
      </c>
      <c r="D205" s="15">
        <v>0.9</v>
      </c>
      <c r="E205" s="15">
        <v>0.06</v>
      </c>
      <c r="F205" s="15">
        <v>1.95</v>
      </c>
      <c r="G205" s="16">
        <v>12</v>
      </c>
      <c r="H205" s="16">
        <v>6</v>
      </c>
      <c r="I205" s="16">
        <v>6</v>
      </c>
      <c r="J205" s="16">
        <v>18.600000000000001</v>
      </c>
      <c r="K205" s="17">
        <v>0.21</v>
      </c>
      <c r="L205" s="17">
        <v>0</v>
      </c>
      <c r="M205" s="17">
        <v>3</v>
      </c>
      <c r="N205" s="17">
        <v>0</v>
      </c>
    </row>
    <row r="206" spans="1:226" ht="12" customHeight="1" x14ac:dyDescent="0.25">
      <c r="A206" s="22">
        <v>338</v>
      </c>
      <c r="B206" s="23" t="s">
        <v>23</v>
      </c>
      <c r="C206" s="38" t="s">
        <v>39</v>
      </c>
      <c r="D206" s="25">
        <v>0.4</v>
      </c>
      <c r="E206" s="15">
        <v>0.4</v>
      </c>
      <c r="F206" s="15">
        <v>10.8</v>
      </c>
      <c r="G206" s="16">
        <v>49</v>
      </c>
      <c r="H206" s="16">
        <v>18</v>
      </c>
      <c r="I206" s="16">
        <v>10</v>
      </c>
      <c r="J206" s="16">
        <v>12</v>
      </c>
      <c r="K206" s="17">
        <v>2.4</v>
      </c>
      <c r="L206" s="17">
        <v>0</v>
      </c>
      <c r="M206" s="17">
        <v>11</v>
      </c>
      <c r="N206" s="17">
        <v>0</v>
      </c>
    </row>
    <row r="207" spans="1:226" ht="12" customHeight="1" x14ac:dyDescent="0.25">
      <c r="A207" s="22">
        <v>377</v>
      </c>
      <c r="B207" s="23" t="s">
        <v>40</v>
      </c>
      <c r="C207" s="38" t="s">
        <v>41</v>
      </c>
      <c r="D207" s="15">
        <v>0.3</v>
      </c>
      <c r="E207" s="15">
        <v>0.1</v>
      </c>
      <c r="F207" s="15">
        <v>5.2</v>
      </c>
      <c r="G207" s="16">
        <v>23</v>
      </c>
      <c r="H207" s="16">
        <v>8</v>
      </c>
      <c r="I207" s="16">
        <v>5</v>
      </c>
      <c r="J207" s="16">
        <v>10</v>
      </c>
      <c r="K207" s="17">
        <v>0.88</v>
      </c>
      <c r="L207" s="17">
        <v>0</v>
      </c>
      <c r="M207" s="17">
        <v>2.9</v>
      </c>
      <c r="N207" s="17">
        <v>0</v>
      </c>
      <c r="HQ207" s="31"/>
      <c r="HR207" s="31"/>
    </row>
    <row r="208" spans="1:226" ht="12" customHeight="1" x14ac:dyDescent="0.25">
      <c r="A208" s="6"/>
      <c r="B208" s="29" t="s">
        <v>25</v>
      </c>
      <c r="C208" s="21" t="s">
        <v>160</v>
      </c>
      <c r="D208" s="15">
        <v>2.3199999999999998</v>
      </c>
      <c r="E208" s="15">
        <v>0.57999999999999996</v>
      </c>
      <c r="F208" s="15">
        <v>16.588000000000001</v>
      </c>
      <c r="G208" s="16">
        <v>81.199999999999989</v>
      </c>
      <c r="H208" s="16">
        <v>11.600000000000001</v>
      </c>
      <c r="I208" s="16">
        <v>0</v>
      </c>
      <c r="J208" s="16">
        <v>0</v>
      </c>
      <c r="K208" s="17">
        <v>0.57999999999999996</v>
      </c>
      <c r="L208" s="17">
        <v>9.2799999999999994E-2</v>
      </c>
      <c r="M208" s="17">
        <v>0</v>
      </c>
      <c r="N208" s="17">
        <v>0</v>
      </c>
    </row>
    <row r="209" spans="1:226" ht="12" customHeight="1" x14ac:dyDescent="0.25">
      <c r="A209" s="6"/>
      <c r="B209" s="43" t="s">
        <v>26</v>
      </c>
      <c r="C209" s="72"/>
      <c r="D209" s="34">
        <f>SUM(D202:D208)</f>
        <v>17.52</v>
      </c>
      <c r="E209" s="34">
        <f t="shared" ref="E209:N209" si="36">SUM(E202:E208)</f>
        <v>26.74</v>
      </c>
      <c r="F209" s="34">
        <f t="shared" si="36"/>
        <v>78.438000000000017</v>
      </c>
      <c r="G209" s="35">
        <f t="shared" si="36"/>
        <v>626.20000000000005</v>
      </c>
      <c r="H209" s="35">
        <f t="shared" si="36"/>
        <v>58.6</v>
      </c>
      <c r="I209" s="35">
        <f t="shared" si="36"/>
        <v>39</v>
      </c>
      <c r="J209" s="35">
        <f t="shared" si="36"/>
        <v>113.6</v>
      </c>
      <c r="K209" s="36">
        <f t="shared" si="36"/>
        <v>5.7700000000000005</v>
      </c>
      <c r="L209" s="36">
        <f t="shared" si="36"/>
        <v>0.2928</v>
      </c>
      <c r="M209" s="36">
        <f t="shared" si="36"/>
        <v>18.099999999999998</v>
      </c>
      <c r="N209" s="36">
        <f t="shared" si="36"/>
        <v>0</v>
      </c>
    </row>
    <row r="210" spans="1:226" ht="12" customHeight="1" x14ac:dyDescent="0.25">
      <c r="A210" s="6"/>
      <c r="B210" s="20" t="s">
        <v>27</v>
      </c>
      <c r="C210" s="21"/>
      <c r="D210" s="15"/>
      <c r="E210" s="15"/>
      <c r="F210" s="15"/>
      <c r="G210" s="16"/>
      <c r="H210" s="16"/>
      <c r="I210" s="16"/>
      <c r="J210" s="16"/>
      <c r="K210" s="17"/>
      <c r="L210" s="17"/>
      <c r="M210" s="17"/>
      <c r="N210" s="17"/>
    </row>
    <row r="211" spans="1:226" ht="12" customHeight="1" x14ac:dyDescent="0.25">
      <c r="A211" s="6" t="s">
        <v>161</v>
      </c>
      <c r="B211" s="39" t="s">
        <v>162</v>
      </c>
      <c r="C211" s="38" t="s">
        <v>50</v>
      </c>
      <c r="D211" s="15">
        <v>1.8</v>
      </c>
      <c r="E211" s="15">
        <v>5.6</v>
      </c>
      <c r="F211" s="15">
        <v>8</v>
      </c>
      <c r="G211" s="16">
        <v>89</v>
      </c>
      <c r="H211" s="16">
        <v>30</v>
      </c>
      <c r="I211" s="16">
        <v>15</v>
      </c>
      <c r="J211" s="16">
        <v>37</v>
      </c>
      <c r="K211" s="17">
        <v>1</v>
      </c>
      <c r="L211" s="17">
        <v>0.15</v>
      </c>
      <c r="M211" s="17">
        <v>7.3</v>
      </c>
      <c r="N211" s="17">
        <v>0.01</v>
      </c>
    </row>
    <row r="212" spans="1:226" ht="12" customHeight="1" x14ac:dyDescent="0.25">
      <c r="A212" s="6" t="s">
        <v>163</v>
      </c>
      <c r="B212" s="23" t="s">
        <v>164</v>
      </c>
      <c r="C212" s="38" t="s">
        <v>38</v>
      </c>
      <c r="D212" s="25">
        <v>24</v>
      </c>
      <c r="E212" s="25">
        <v>16.7</v>
      </c>
      <c r="F212" s="25">
        <v>12.4</v>
      </c>
      <c r="G212" s="16">
        <v>296</v>
      </c>
      <c r="H212" s="16">
        <v>17</v>
      </c>
      <c r="I212" s="16">
        <v>89</v>
      </c>
      <c r="J212" s="16">
        <v>173</v>
      </c>
      <c r="K212" s="17">
        <v>2.11</v>
      </c>
      <c r="L212" s="17">
        <v>0.11</v>
      </c>
      <c r="M212" s="17">
        <v>1.66</v>
      </c>
      <c r="N212" s="17">
        <v>0.08</v>
      </c>
    </row>
    <row r="213" spans="1:226" ht="12" customHeight="1" x14ac:dyDescent="0.25">
      <c r="A213" s="6">
        <v>312</v>
      </c>
      <c r="B213" s="23" t="s">
        <v>73</v>
      </c>
      <c r="C213" s="51">
        <v>180</v>
      </c>
      <c r="D213" s="15">
        <v>3.8</v>
      </c>
      <c r="E213" s="15">
        <v>6.3</v>
      </c>
      <c r="F213" s="15">
        <v>14.5</v>
      </c>
      <c r="G213" s="16">
        <v>130</v>
      </c>
      <c r="H213" s="16">
        <v>46</v>
      </c>
      <c r="I213" s="16">
        <v>33</v>
      </c>
      <c r="J213" s="16">
        <v>99</v>
      </c>
      <c r="K213" s="17">
        <v>1.2</v>
      </c>
      <c r="L213" s="17">
        <v>0</v>
      </c>
      <c r="M213" s="17">
        <v>0.4</v>
      </c>
      <c r="N213" s="17">
        <v>0.1</v>
      </c>
    </row>
    <row r="214" spans="1:226" ht="12" customHeight="1" x14ac:dyDescent="0.25">
      <c r="A214" s="6" t="s">
        <v>140</v>
      </c>
      <c r="B214" s="29" t="s">
        <v>141</v>
      </c>
      <c r="C214" s="51">
        <v>70</v>
      </c>
      <c r="D214" s="15">
        <v>1.1000000000000001</v>
      </c>
      <c r="E214" s="15">
        <v>3.6</v>
      </c>
      <c r="F214" s="15">
        <v>8.5</v>
      </c>
      <c r="G214" s="16">
        <v>71</v>
      </c>
      <c r="H214" s="16">
        <v>30</v>
      </c>
      <c r="I214" s="16">
        <v>10</v>
      </c>
      <c r="J214" s="16">
        <v>19</v>
      </c>
      <c r="K214" s="17">
        <v>0.4</v>
      </c>
      <c r="L214" s="17">
        <v>0</v>
      </c>
      <c r="M214" s="17">
        <v>18.600000000000001</v>
      </c>
      <c r="N214" s="17">
        <v>0</v>
      </c>
    </row>
    <row r="215" spans="1:226" ht="12" customHeight="1" x14ac:dyDescent="0.25">
      <c r="A215" s="22" t="s">
        <v>79</v>
      </c>
      <c r="B215" s="61" t="s">
        <v>80</v>
      </c>
      <c r="C215" s="38" t="s">
        <v>57</v>
      </c>
      <c r="D215" s="25">
        <v>0.2</v>
      </c>
      <c r="E215" s="15">
        <v>0.1</v>
      </c>
      <c r="F215" s="15">
        <v>17</v>
      </c>
      <c r="G215" s="16">
        <v>69</v>
      </c>
      <c r="H215" s="16">
        <v>9</v>
      </c>
      <c r="I215" s="16">
        <v>3</v>
      </c>
      <c r="J215" s="16">
        <v>6</v>
      </c>
      <c r="K215" s="17">
        <v>0.1</v>
      </c>
      <c r="L215" s="17">
        <v>0.01</v>
      </c>
      <c r="M215" s="17">
        <v>15</v>
      </c>
      <c r="N215" s="17">
        <v>0</v>
      </c>
    </row>
    <row r="216" spans="1:226" ht="12" customHeight="1" x14ac:dyDescent="0.25">
      <c r="A216" s="6"/>
      <c r="B216" s="29" t="s">
        <v>33</v>
      </c>
      <c r="C216" s="21" t="s">
        <v>165</v>
      </c>
      <c r="D216" s="15">
        <v>5.4</v>
      </c>
      <c r="E216" s="15">
        <v>1.2000000000000002</v>
      </c>
      <c r="F216" s="15">
        <v>36.54</v>
      </c>
      <c r="G216" s="16">
        <v>179</v>
      </c>
      <c r="H216" s="16">
        <v>36</v>
      </c>
      <c r="I216" s="16">
        <v>0</v>
      </c>
      <c r="J216" s="16">
        <v>0</v>
      </c>
      <c r="K216" s="17">
        <v>1.88</v>
      </c>
      <c r="L216" s="17">
        <v>0.23400000000000004</v>
      </c>
      <c r="M216" s="17">
        <v>0</v>
      </c>
      <c r="N216" s="17">
        <v>0</v>
      </c>
    </row>
    <row r="217" spans="1:226" ht="12" customHeight="1" x14ac:dyDescent="0.25">
      <c r="A217" s="6"/>
      <c r="B217" s="43" t="s">
        <v>26</v>
      </c>
      <c r="C217" s="46"/>
      <c r="D217" s="34">
        <f>SUM(D211:D216)</f>
        <v>36.300000000000004</v>
      </c>
      <c r="E217" s="34">
        <f t="shared" ref="E217:N217" si="37">SUM(E211:E216)</f>
        <v>33.5</v>
      </c>
      <c r="F217" s="34">
        <f t="shared" si="37"/>
        <v>96.94</v>
      </c>
      <c r="G217" s="35">
        <f t="shared" si="37"/>
        <v>834</v>
      </c>
      <c r="H217" s="35">
        <f t="shared" si="37"/>
        <v>168</v>
      </c>
      <c r="I217" s="35">
        <f t="shared" si="37"/>
        <v>150</v>
      </c>
      <c r="J217" s="35">
        <f t="shared" si="37"/>
        <v>334</v>
      </c>
      <c r="K217" s="36">
        <f t="shared" si="37"/>
        <v>6.6899999999999995</v>
      </c>
      <c r="L217" s="36">
        <f t="shared" si="37"/>
        <v>0.504</v>
      </c>
      <c r="M217" s="36">
        <f t="shared" si="37"/>
        <v>42.96</v>
      </c>
      <c r="N217" s="36">
        <f t="shared" si="37"/>
        <v>0.19</v>
      </c>
    </row>
    <row r="218" spans="1:226" ht="12" customHeight="1" x14ac:dyDescent="0.25">
      <c r="A218" s="6"/>
      <c r="B218" s="20" t="s">
        <v>35</v>
      </c>
      <c r="C218" s="21"/>
      <c r="D218" s="15"/>
      <c r="E218" s="15"/>
      <c r="F218" s="15"/>
      <c r="G218" s="16"/>
      <c r="H218" s="16"/>
      <c r="I218" s="16"/>
      <c r="J218" s="16"/>
      <c r="K218" s="17"/>
      <c r="L218" s="17"/>
      <c r="M218" s="17"/>
      <c r="N218" s="17"/>
    </row>
    <row r="219" spans="1:226" ht="12" customHeight="1" x14ac:dyDescent="0.25">
      <c r="A219" s="22" t="s">
        <v>36</v>
      </c>
      <c r="B219" s="45" t="s">
        <v>109</v>
      </c>
      <c r="C219" s="38" t="s">
        <v>38</v>
      </c>
      <c r="D219" s="25">
        <v>1.6</v>
      </c>
      <c r="E219" s="25">
        <v>0.4</v>
      </c>
      <c r="F219" s="25">
        <v>11.44</v>
      </c>
      <c r="G219" s="26">
        <v>56</v>
      </c>
      <c r="H219" s="26">
        <v>8</v>
      </c>
      <c r="I219" s="26">
        <v>0</v>
      </c>
      <c r="J219" s="26">
        <v>0</v>
      </c>
      <c r="K219" s="27">
        <v>0.4</v>
      </c>
      <c r="L219" s="27">
        <v>6.4000000000000001E-2</v>
      </c>
      <c r="M219" s="27">
        <v>0</v>
      </c>
      <c r="N219" s="27">
        <v>0</v>
      </c>
    </row>
    <row r="220" spans="1:226" ht="12" customHeight="1" x14ac:dyDescent="0.25">
      <c r="A220" s="6"/>
      <c r="B220" s="29" t="s">
        <v>166</v>
      </c>
      <c r="C220" s="21" t="s">
        <v>57</v>
      </c>
      <c r="D220" s="15">
        <v>2</v>
      </c>
      <c r="E220" s="15">
        <v>1</v>
      </c>
      <c r="F220" s="15">
        <v>22</v>
      </c>
      <c r="G220" s="16">
        <v>100</v>
      </c>
      <c r="H220" s="16">
        <v>0</v>
      </c>
      <c r="I220" s="16">
        <v>0</v>
      </c>
      <c r="J220" s="16">
        <v>0</v>
      </c>
      <c r="K220" s="17">
        <v>0</v>
      </c>
      <c r="L220" s="17">
        <v>0</v>
      </c>
      <c r="M220" s="17">
        <v>0</v>
      </c>
      <c r="N220" s="17">
        <v>0</v>
      </c>
    </row>
    <row r="221" spans="1:226" ht="12" customHeight="1" x14ac:dyDescent="0.25">
      <c r="A221" s="6"/>
      <c r="B221" s="43" t="s">
        <v>26</v>
      </c>
      <c r="C221" s="46"/>
      <c r="D221" s="34">
        <f>SUM(D219:D220)</f>
        <v>3.6</v>
      </c>
      <c r="E221" s="34">
        <f t="shared" ref="E221:N221" si="38">SUM(E219:E220)</f>
        <v>1.4</v>
      </c>
      <c r="F221" s="34">
        <f t="shared" si="38"/>
        <v>33.44</v>
      </c>
      <c r="G221" s="35">
        <f t="shared" si="38"/>
        <v>156</v>
      </c>
      <c r="H221" s="35">
        <f t="shared" si="38"/>
        <v>8</v>
      </c>
      <c r="I221" s="35">
        <f t="shared" si="38"/>
        <v>0</v>
      </c>
      <c r="J221" s="35">
        <f t="shared" si="38"/>
        <v>0</v>
      </c>
      <c r="K221" s="36">
        <f t="shared" si="38"/>
        <v>0.4</v>
      </c>
      <c r="L221" s="36">
        <f t="shared" si="38"/>
        <v>6.4000000000000001E-2</v>
      </c>
      <c r="M221" s="36">
        <f t="shared" si="38"/>
        <v>0</v>
      </c>
      <c r="N221" s="36">
        <f t="shared" si="38"/>
        <v>0</v>
      </c>
      <c r="HQ221" s="31"/>
      <c r="HR221" s="31"/>
    </row>
    <row r="222" spans="1:226" ht="12" customHeight="1" x14ac:dyDescent="0.25">
      <c r="A222" s="6"/>
      <c r="B222" s="53" t="s">
        <v>42</v>
      </c>
      <c r="C222" s="48"/>
      <c r="D222" s="48">
        <f>D209+D217+D221</f>
        <v>57.420000000000009</v>
      </c>
      <c r="E222" s="48">
        <f t="shared" ref="E222:N222" si="39">E209+E217+E221</f>
        <v>61.639999999999993</v>
      </c>
      <c r="F222" s="48">
        <f t="shared" si="39"/>
        <v>208.81800000000001</v>
      </c>
      <c r="G222" s="49">
        <f t="shared" si="39"/>
        <v>1616.2</v>
      </c>
      <c r="H222" s="49">
        <f t="shared" si="39"/>
        <v>234.6</v>
      </c>
      <c r="I222" s="49">
        <f t="shared" si="39"/>
        <v>189</v>
      </c>
      <c r="J222" s="49">
        <f t="shared" si="39"/>
        <v>447.6</v>
      </c>
      <c r="K222" s="50">
        <f t="shared" si="39"/>
        <v>12.860000000000001</v>
      </c>
      <c r="L222" s="50">
        <f t="shared" si="39"/>
        <v>0.86080000000000001</v>
      </c>
      <c r="M222" s="50">
        <f t="shared" si="39"/>
        <v>61.06</v>
      </c>
      <c r="N222" s="50">
        <f t="shared" si="39"/>
        <v>0.19</v>
      </c>
    </row>
    <row r="223" spans="1:226" ht="12" customHeight="1" x14ac:dyDescent="0.25">
      <c r="A223" s="13"/>
      <c r="B223" s="14" t="s">
        <v>167</v>
      </c>
      <c r="C223" s="6"/>
      <c r="D223" s="15"/>
      <c r="E223" s="15"/>
      <c r="F223" s="15"/>
      <c r="G223" s="16"/>
      <c r="H223" s="16"/>
      <c r="I223" s="16"/>
      <c r="J223" s="16"/>
      <c r="K223" s="17"/>
      <c r="L223" s="17"/>
      <c r="M223" s="17"/>
      <c r="N223" s="17"/>
    </row>
    <row r="224" spans="1:226" ht="12" customHeight="1" x14ac:dyDescent="0.25">
      <c r="A224" s="18"/>
      <c r="B224" s="19" t="s">
        <v>18</v>
      </c>
      <c r="C224" s="6"/>
      <c r="D224" s="15"/>
      <c r="E224" s="15"/>
      <c r="F224" s="15"/>
      <c r="G224" s="16"/>
      <c r="H224" s="16"/>
      <c r="I224" s="16"/>
      <c r="J224" s="16"/>
      <c r="K224" s="17"/>
      <c r="L224" s="17"/>
      <c r="M224" s="17"/>
      <c r="N224" s="17"/>
    </row>
    <row r="225" spans="1:14" ht="12" customHeight="1" x14ac:dyDescent="0.25">
      <c r="A225" s="6"/>
      <c r="B225" s="20" t="s">
        <v>19</v>
      </c>
      <c r="C225" s="21"/>
      <c r="D225" s="15"/>
      <c r="E225" s="15"/>
      <c r="F225" s="15"/>
      <c r="G225" s="16"/>
      <c r="H225" s="16"/>
      <c r="I225" s="16"/>
      <c r="J225" s="16"/>
      <c r="K225" s="17"/>
      <c r="L225" s="17"/>
      <c r="M225" s="17"/>
      <c r="N225" s="17"/>
    </row>
    <row r="226" spans="1:14" ht="12" customHeight="1" x14ac:dyDescent="0.25">
      <c r="A226" s="22"/>
      <c r="B226" s="23" t="s">
        <v>20</v>
      </c>
      <c r="C226" s="38" t="s">
        <v>168</v>
      </c>
      <c r="D226" s="25">
        <v>1.6</v>
      </c>
      <c r="E226" s="25">
        <v>3.1</v>
      </c>
      <c r="F226" s="25">
        <v>1.1000000000000001</v>
      </c>
      <c r="G226" s="26">
        <v>38</v>
      </c>
      <c r="H226" s="26">
        <v>0</v>
      </c>
      <c r="I226" s="26">
        <v>0</v>
      </c>
      <c r="J226" s="26">
        <v>0</v>
      </c>
      <c r="K226" s="27">
        <v>0</v>
      </c>
      <c r="L226" s="27">
        <v>0</v>
      </c>
      <c r="M226" s="27">
        <v>0</v>
      </c>
      <c r="N226" s="27">
        <v>0</v>
      </c>
    </row>
    <row r="227" spans="1:14" ht="12" customHeight="1" x14ac:dyDescent="0.25">
      <c r="A227" s="22">
        <v>210</v>
      </c>
      <c r="B227" s="23" t="s">
        <v>169</v>
      </c>
      <c r="C227" s="38" t="s">
        <v>99</v>
      </c>
      <c r="D227" s="15">
        <v>13.9</v>
      </c>
      <c r="E227" s="15">
        <v>14.4</v>
      </c>
      <c r="F227" s="15">
        <v>3.4</v>
      </c>
      <c r="G227" s="16">
        <v>199</v>
      </c>
      <c r="H227" s="16">
        <v>124</v>
      </c>
      <c r="I227" s="16">
        <v>20</v>
      </c>
      <c r="J227" s="16">
        <v>245</v>
      </c>
      <c r="K227" s="17">
        <v>2.59</v>
      </c>
      <c r="L227" s="17">
        <v>0.06</v>
      </c>
      <c r="M227" s="17">
        <v>0.73</v>
      </c>
      <c r="N227" s="17">
        <v>0.11</v>
      </c>
    </row>
    <row r="228" spans="1:14" ht="12" customHeight="1" x14ac:dyDescent="0.25">
      <c r="A228" s="22">
        <v>306</v>
      </c>
      <c r="B228" s="28" t="s">
        <v>22</v>
      </c>
      <c r="C228" s="38" t="s">
        <v>170</v>
      </c>
      <c r="D228" s="15">
        <v>1.6</v>
      </c>
      <c r="E228" s="15">
        <v>0.1</v>
      </c>
      <c r="F228" s="15">
        <v>3.2</v>
      </c>
      <c r="G228" s="16">
        <v>20</v>
      </c>
      <c r="H228" s="16">
        <v>10</v>
      </c>
      <c r="I228" s="16">
        <v>10</v>
      </c>
      <c r="J228" s="16">
        <v>32</v>
      </c>
      <c r="K228" s="17">
        <v>0.36</v>
      </c>
      <c r="L228" s="17">
        <v>0</v>
      </c>
      <c r="M228" s="17">
        <v>5</v>
      </c>
      <c r="N228" s="17">
        <v>0</v>
      </c>
    </row>
    <row r="229" spans="1:14" ht="12" customHeight="1" x14ac:dyDescent="0.25">
      <c r="A229" s="22">
        <v>338</v>
      </c>
      <c r="B229" s="23" t="s">
        <v>23</v>
      </c>
      <c r="C229" s="38" t="s">
        <v>39</v>
      </c>
      <c r="D229" s="25">
        <v>0.4</v>
      </c>
      <c r="E229" s="15">
        <v>0.4</v>
      </c>
      <c r="F229" s="15">
        <v>10.8</v>
      </c>
      <c r="G229" s="16">
        <v>49</v>
      </c>
      <c r="H229" s="16">
        <v>18</v>
      </c>
      <c r="I229" s="16">
        <v>10</v>
      </c>
      <c r="J229" s="16">
        <v>12</v>
      </c>
      <c r="K229" s="17">
        <v>2.4</v>
      </c>
      <c r="L229" s="17">
        <v>0</v>
      </c>
      <c r="M229" s="17">
        <v>11</v>
      </c>
      <c r="N229" s="17">
        <v>0</v>
      </c>
    </row>
    <row r="230" spans="1:14" ht="12" customHeight="1" x14ac:dyDescent="0.25">
      <c r="A230" s="22">
        <v>376</v>
      </c>
      <c r="B230" s="23" t="s">
        <v>24</v>
      </c>
      <c r="C230" s="38" t="s">
        <v>57</v>
      </c>
      <c r="D230" s="15">
        <v>0.2</v>
      </c>
      <c r="E230" s="15">
        <v>0.1</v>
      </c>
      <c r="F230" s="15">
        <v>5</v>
      </c>
      <c r="G230" s="16">
        <v>21</v>
      </c>
      <c r="H230" s="16">
        <v>5</v>
      </c>
      <c r="I230" s="16">
        <v>4</v>
      </c>
      <c r="J230" s="16">
        <v>8</v>
      </c>
      <c r="K230" s="17">
        <v>0.9</v>
      </c>
      <c r="L230" s="17">
        <v>0</v>
      </c>
      <c r="M230" s="17">
        <v>0.1</v>
      </c>
      <c r="N230" s="17">
        <v>0</v>
      </c>
    </row>
    <row r="231" spans="1:14" ht="12" customHeight="1" x14ac:dyDescent="0.25">
      <c r="A231" s="6"/>
      <c r="B231" s="29" t="s">
        <v>25</v>
      </c>
      <c r="C231" s="21" t="s">
        <v>171</v>
      </c>
      <c r="D231" s="15">
        <v>4</v>
      </c>
      <c r="E231" s="15">
        <v>1</v>
      </c>
      <c r="F231" s="15">
        <v>28.6</v>
      </c>
      <c r="G231" s="16">
        <v>143</v>
      </c>
      <c r="H231" s="16">
        <v>20</v>
      </c>
      <c r="I231" s="16">
        <v>0</v>
      </c>
      <c r="J231" s="16">
        <v>0</v>
      </c>
      <c r="K231" s="17">
        <v>1</v>
      </c>
      <c r="L231" s="17">
        <v>0.2</v>
      </c>
      <c r="M231" s="17">
        <v>0</v>
      </c>
      <c r="N231" s="17">
        <v>0</v>
      </c>
    </row>
    <row r="232" spans="1:14" ht="12" customHeight="1" x14ac:dyDescent="0.25">
      <c r="A232" s="22"/>
      <c r="B232" s="32" t="s">
        <v>26</v>
      </c>
      <c r="C232" s="46"/>
      <c r="D232" s="34">
        <f>SUM(D226:D231)</f>
        <v>21.7</v>
      </c>
      <c r="E232" s="34">
        <f t="shared" ref="E232:N240" si="40">SUM(E226:E231)</f>
        <v>19.100000000000001</v>
      </c>
      <c r="F232" s="34">
        <f t="shared" si="40"/>
        <v>52.1</v>
      </c>
      <c r="G232" s="35">
        <f t="shared" si="40"/>
        <v>470</v>
      </c>
      <c r="H232" s="35">
        <f t="shared" si="40"/>
        <v>177</v>
      </c>
      <c r="I232" s="35">
        <f t="shared" si="40"/>
        <v>44</v>
      </c>
      <c r="J232" s="35">
        <f t="shared" si="40"/>
        <v>297</v>
      </c>
      <c r="K232" s="36">
        <f t="shared" si="40"/>
        <v>7.25</v>
      </c>
      <c r="L232" s="36">
        <f t="shared" si="40"/>
        <v>0.26</v>
      </c>
      <c r="M232" s="36">
        <f t="shared" si="40"/>
        <v>16.830000000000002</v>
      </c>
      <c r="N232" s="36">
        <f t="shared" si="40"/>
        <v>0.11</v>
      </c>
    </row>
    <row r="233" spans="1:14" ht="12" customHeight="1" x14ac:dyDescent="0.25">
      <c r="A233" s="22"/>
      <c r="B233" s="20" t="s">
        <v>27</v>
      </c>
      <c r="C233" s="38"/>
      <c r="D233" s="15"/>
      <c r="E233" s="15"/>
      <c r="F233" s="15"/>
      <c r="G233" s="16"/>
      <c r="H233" s="16"/>
      <c r="I233" s="16"/>
      <c r="J233" s="16"/>
      <c r="K233" s="17"/>
      <c r="L233" s="17"/>
      <c r="M233" s="17"/>
      <c r="N233" s="17"/>
    </row>
    <row r="234" spans="1:14" ht="12" customHeight="1" x14ac:dyDescent="0.25">
      <c r="A234" s="22">
        <v>102</v>
      </c>
      <c r="B234" s="39" t="s">
        <v>28</v>
      </c>
      <c r="C234" s="24">
        <v>200</v>
      </c>
      <c r="D234" s="25">
        <v>4.7</v>
      </c>
      <c r="E234" s="25">
        <v>4.4000000000000004</v>
      </c>
      <c r="F234" s="25">
        <v>15.7</v>
      </c>
      <c r="G234" s="26">
        <v>122</v>
      </c>
      <c r="H234" s="26">
        <v>23</v>
      </c>
      <c r="I234" s="26">
        <v>26</v>
      </c>
      <c r="J234" s="26">
        <v>70</v>
      </c>
      <c r="K234" s="27">
        <v>1.6</v>
      </c>
      <c r="L234" s="27">
        <v>0.3</v>
      </c>
      <c r="M234" s="27">
        <v>4.8</v>
      </c>
      <c r="N234" s="27">
        <v>0</v>
      </c>
    </row>
    <row r="235" spans="1:14" ht="12" customHeight="1" x14ac:dyDescent="0.25">
      <c r="A235" s="22">
        <v>265</v>
      </c>
      <c r="B235" s="28" t="s">
        <v>29</v>
      </c>
      <c r="C235" s="38" t="s">
        <v>99</v>
      </c>
      <c r="D235" s="25">
        <v>8.6</v>
      </c>
      <c r="E235" s="25">
        <v>8.6</v>
      </c>
      <c r="F235" s="25">
        <v>25.72</v>
      </c>
      <c r="G235" s="26">
        <v>214</v>
      </c>
      <c r="H235" s="26">
        <v>11</v>
      </c>
      <c r="I235" s="26">
        <v>31</v>
      </c>
      <c r="J235" s="26">
        <v>73</v>
      </c>
      <c r="K235" s="27">
        <v>1.2</v>
      </c>
      <c r="L235" s="27">
        <v>0.7</v>
      </c>
      <c r="M235" s="27">
        <v>0.1</v>
      </c>
      <c r="N235" s="27">
        <v>0</v>
      </c>
    </row>
    <row r="236" spans="1:14" ht="12" customHeight="1" x14ac:dyDescent="0.25">
      <c r="A236" s="22">
        <v>71</v>
      </c>
      <c r="B236" s="28" t="s">
        <v>30</v>
      </c>
      <c r="C236" s="38" t="s">
        <v>119</v>
      </c>
      <c r="D236" s="25">
        <v>0.5</v>
      </c>
      <c r="E236" s="25">
        <v>0</v>
      </c>
      <c r="F236" s="25">
        <v>1.5</v>
      </c>
      <c r="G236" s="26">
        <v>8</v>
      </c>
      <c r="H236" s="26">
        <v>14</v>
      </c>
      <c r="I236" s="26">
        <v>8</v>
      </c>
      <c r="J236" s="26">
        <v>25</v>
      </c>
      <c r="K236" s="27">
        <v>0.4</v>
      </c>
      <c r="L236" s="27">
        <v>0</v>
      </c>
      <c r="M236" s="27">
        <v>6</v>
      </c>
      <c r="N236" s="27">
        <v>0</v>
      </c>
    </row>
    <row r="237" spans="1:14" ht="12" customHeight="1" x14ac:dyDescent="0.25">
      <c r="A237" s="22"/>
      <c r="B237" s="28" t="s">
        <v>31</v>
      </c>
      <c r="C237" s="38" t="s">
        <v>142</v>
      </c>
      <c r="D237" s="25">
        <v>1.7</v>
      </c>
      <c r="E237" s="25">
        <v>6.2</v>
      </c>
      <c r="F237" s="25">
        <v>15.7</v>
      </c>
      <c r="G237" s="26">
        <v>124</v>
      </c>
      <c r="H237" s="26">
        <v>0</v>
      </c>
      <c r="I237" s="26">
        <v>0</v>
      </c>
      <c r="J237" s="26">
        <v>0</v>
      </c>
      <c r="K237" s="27">
        <v>0</v>
      </c>
      <c r="L237" s="27">
        <v>0</v>
      </c>
      <c r="M237" s="27">
        <v>0</v>
      </c>
      <c r="N237" s="27">
        <v>0</v>
      </c>
    </row>
    <row r="238" spans="1:14" ht="12" customHeight="1" x14ac:dyDescent="0.25">
      <c r="A238" s="6">
        <v>389</v>
      </c>
      <c r="B238" s="39" t="s">
        <v>32</v>
      </c>
      <c r="C238" s="21" t="s">
        <v>57</v>
      </c>
      <c r="D238" s="15">
        <v>0.2</v>
      </c>
      <c r="E238" s="15">
        <v>0.1</v>
      </c>
      <c r="F238" s="15">
        <v>10.1</v>
      </c>
      <c r="G238" s="16">
        <v>41</v>
      </c>
      <c r="H238" s="16">
        <v>5</v>
      </c>
      <c r="I238" s="16">
        <v>4</v>
      </c>
      <c r="J238" s="16">
        <v>8</v>
      </c>
      <c r="K238" s="17">
        <v>0.9</v>
      </c>
      <c r="L238" s="17">
        <v>0</v>
      </c>
      <c r="M238" s="17">
        <v>0.1</v>
      </c>
      <c r="N238" s="17">
        <v>0</v>
      </c>
    </row>
    <row r="239" spans="1:14" ht="12" customHeight="1" x14ac:dyDescent="0.25">
      <c r="A239" s="6"/>
      <c r="B239" s="29" t="s">
        <v>33</v>
      </c>
      <c r="C239" s="21" t="s">
        <v>34</v>
      </c>
      <c r="D239" s="15">
        <v>5.8</v>
      </c>
      <c r="E239" s="15">
        <v>1.3</v>
      </c>
      <c r="F239" s="15">
        <v>39.400000000000006</v>
      </c>
      <c r="G239" s="16">
        <v>196</v>
      </c>
      <c r="H239" s="16">
        <v>38</v>
      </c>
      <c r="I239" s="16">
        <v>0</v>
      </c>
      <c r="J239" s="16">
        <v>0</v>
      </c>
      <c r="K239" s="17">
        <v>1.98</v>
      </c>
      <c r="L239" s="17">
        <v>0.25</v>
      </c>
      <c r="M239" s="17">
        <v>0</v>
      </c>
      <c r="N239" s="17">
        <v>0</v>
      </c>
    </row>
    <row r="240" spans="1:14" ht="12" customHeight="1" x14ac:dyDescent="0.25">
      <c r="A240" s="6"/>
      <c r="B240" s="43" t="s">
        <v>26</v>
      </c>
      <c r="C240" s="46"/>
      <c r="D240" s="34">
        <f>SUM(D234:D239)</f>
        <v>21.5</v>
      </c>
      <c r="E240" s="34">
        <f t="shared" si="40"/>
        <v>20.6</v>
      </c>
      <c r="F240" s="34">
        <f t="shared" si="40"/>
        <v>108.12</v>
      </c>
      <c r="G240" s="64">
        <f t="shared" si="40"/>
        <v>705</v>
      </c>
      <c r="H240" s="35">
        <f t="shared" si="40"/>
        <v>91</v>
      </c>
      <c r="I240" s="35">
        <f t="shared" si="40"/>
        <v>69</v>
      </c>
      <c r="J240" s="35">
        <f t="shared" si="40"/>
        <v>176</v>
      </c>
      <c r="K240" s="36">
        <f t="shared" si="40"/>
        <v>6.08</v>
      </c>
      <c r="L240" s="36">
        <f t="shared" si="40"/>
        <v>1.25</v>
      </c>
      <c r="M240" s="36">
        <f t="shared" si="40"/>
        <v>10.999999999999998</v>
      </c>
      <c r="N240" s="36">
        <f t="shared" si="40"/>
        <v>0</v>
      </c>
    </row>
    <row r="241" spans="1:14" ht="12" customHeight="1" x14ac:dyDescent="0.25">
      <c r="A241" s="6"/>
      <c r="B241" s="20" t="s">
        <v>35</v>
      </c>
      <c r="C241" s="46"/>
      <c r="D241" s="34"/>
      <c r="E241" s="34"/>
      <c r="F241" s="34"/>
      <c r="G241" s="35"/>
      <c r="H241" s="35"/>
      <c r="I241" s="35"/>
      <c r="J241" s="35"/>
      <c r="K241" s="36"/>
      <c r="L241" s="36"/>
      <c r="M241" s="36"/>
      <c r="N241" s="36"/>
    </row>
    <row r="242" spans="1:14" ht="12" customHeight="1" x14ac:dyDescent="0.25">
      <c r="A242" s="22" t="s">
        <v>36</v>
      </c>
      <c r="B242" s="45" t="s">
        <v>37</v>
      </c>
      <c r="C242" s="38" t="s">
        <v>38</v>
      </c>
      <c r="D242" s="25">
        <v>12</v>
      </c>
      <c r="E242" s="25">
        <v>9.3000000000000007</v>
      </c>
      <c r="F242" s="25">
        <v>27.9</v>
      </c>
      <c r="G242" s="26">
        <v>243</v>
      </c>
      <c r="H242" s="26">
        <v>91</v>
      </c>
      <c r="I242" s="26">
        <v>19</v>
      </c>
      <c r="J242" s="26">
        <v>128</v>
      </c>
      <c r="K242" s="27">
        <v>0.68</v>
      </c>
      <c r="L242" s="27">
        <v>7.0000000000000007E-2</v>
      </c>
      <c r="M242" s="27">
        <v>0.09</v>
      </c>
      <c r="N242" s="27">
        <v>0.03</v>
      </c>
    </row>
    <row r="243" spans="1:14" ht="12" customHeight="1" x14ac:dyDescent="0.25">
      <c r="A243" s="22">
        <v>338</v>
      </c>
      <c r="B243" s="23" t="s">
        <v>23</v>
      </c>
      <c r="C243" s="38" t="s">
        <v>39</v>
      </c>
      <c r="D243" s="25">
        <v>0.4</v>
      </c>
      <c r="E243" s="15">
        <v>0.4</v>
      </c>
      <c r="F243" s="15">
        <v>10.8</v>
      </c>
      <c r="G243" s="16">
        <v>49</v>
      </c>
      <c r="H243" s="16">
        <v>18</v>
      </c>
      <c r="I243" s="16">
        <v>10</v>
      </c>
      <c r="J243" s="16">
        <v>12</v>
      </c>
      <c r="K243" s="17">
        <v>2.4</v>
      </c>
      <c r="L243" s="17">
        <v>0</v>
      </c>
      <c r="M243" s="17">
        <v>11</v>
      </c>
      <c r="N243" s="17">
        <v>0</v>
      </c>
    </row>
    <row r="244" spans="1:14" ht="12" customHeight="1" x14ac:dyDescent="0.25">
      <c r="A244" s="22">
        <v>377</v>
      </c>
      <c r="B244" s="23" t="s">
        <v>40</v>
      </c>
      <c r="C244" s="38" t="s">
        <v>41</v>
      </c>
      <c r="D244" s="15">
        <v>0.3</v>
      </c>
      <c r="E244" s="15">
        <v>0.1</v>
      </c>
      <c r="F244" s="15">
        <v>10.3</v>
      </c>
      <c r="G244" s="16">
        <v>43</v>
      </c>
      <c r="H244" s="16">
        <v>8</v>
      </c>
      <c r="I244" s="16">
        <v>5</v>
      </c>
      <c r="J244" s="16">
        <v>10</v>
      </c>
      <c r="K244" s="17">
        <v>0.9</v>
      </c>
      <c r="L244" s="17">
        <v>0</v>
      </c>
      <c r="M244" s="17">
        <v>2.9</v>
      </c>
      <c r="N244" s="17">
        <v>0</v>
      </c>
    </row>
    <row r="245" spans="1:14" ht="12" customHeight="1" x14ac:dyDescent="0.25">
      <c r="A245" s="6"/>
      <c r="B245" s="43" t="s">
        <v>26</v>
      </c>
      <c r="C245" s="46"/>
      <c r="D245" s="34">
        <f>SUM(D242:D244)</f>
        <v>12.700000000000001</v>
      </c>
      <c r="E245" s="34">
        <f t="shared" ref="E245:N245" si="41">SUM(E242:E244)</f>
        <v>9.8000000000000007</v>
      </c>
      <c r="F245" s="34">
        <f t="shared" si="41"/>
        <v>49</v>
      </c>
      <c r="G245" s="35">
        <f t="shared" si="41"/>
        <v>335</v>
      </c>
      <c r="H245" s="35">
        <f t="shared" si="41"/>
        <v>117</v>
      </c>
      <c r="I245" s="35">
        <f t="shared" si="41"/>
        <v>34</v>
      </c>
      <c r="J245" s="35">
        <f t="shared" si="41"/>
        <v>150</v>
      </c>
      <c r="K245" s="36">
        <f t="shared" si="41"/>
        <v>3.98</v>
      </c>
      <c r="L245" s="36">
        <f t="shared" si="41"/>
        <v>7.0000000000000007E-2</v>
      </c>
      <c r="M245" s="36">
        <f t="shared" si="41"/>
        <v>13.99</v>
      </c>
      <c r="N245" s="36">
        <f t="shared" si="41"/>
        <v>0.03</v>
      </c>
    </row>
    <row r="246" spans="1:14" ht="12" customHeight="1" x14ac:dyDescent="0.25">
      <c r="A246" s="6"/>
      <c r="B246" s="47" t="s">
        <v>42</v>
      </c>
      <c r="C246" s="48"/>
      <c r="D246" s="48">
        <f>D232+D240+D245</f>
        <v>55.900000000000006</v>
      </c>
      <c r="E246" s="48">
        <f t="shared" ref="E246:N246" si="42">E232+E240+E245</f>
        <v>49.5</v>
      </c>
      <c r="F246" s="48">
        <f t="shared" si="42"/>
        <v>209.22</v>
      </c>
      <c r="G246" s="49">
        <f t="shared" si="42"/>
        <v>1510</v>
      </c>
      <c r="H246" s="49">
        <f t="shared" si="42"/>
        <v>385</v>
      </c>
      <c r="I246" s="49">
        <f t="shared" si="42"/>
        <v>147</v>
      </c>
      <c r="J246" s="49">
        <f t="shared" si="42"/>
        <v>623</v>
      </c>
      <c r="K246" s="50">
        <f t="shared" si="42"/>
        <v>17.309999999999999</v>
      </c>
      <c r="L246" s="50">
        <f t="shared" si="42"/>
        <v>1.58</v>
      </c>
      <c r="M246" s="50">
        <f t="shared" si="42"/>
        <v>41.82</v>
      </c>
      <c r="N246" s="50">
        <f t="shared" si="42"/>
        <v>0.14000000000000001</v>
      </c>
    </row>
    <row r="247" spans="1:14" ht="12" customHeight="1" x14ac:dyDescent="0.25">
      <c r="A247" s="6"/>
      <c r="B247" s="19" t="s">
        <v>43</v>
      </c>
      <c r="C247" s="21"/>
      <c r="D247" s="15"/>
      <c r="E247" s="15"/>
      <c r="F247" s="15"/>
      <c r="G247" s="16"/>
      <c r="H247" s="16"/>
      <c r="I247" s="16"/>
      <c r="J247" s="16"/>
      <c r="K247" s="17"/>
      <c r="L247" s="17"/>
      <c r="M247" s="17"/>
      <c r="N247" s="17"/>
    </row>
    <row r="248" spans="1:14" ht="12" customHeight="1" x14ac:dyDescent="0.25">
      <c r="A248" s="6"/>
      <c r="B248" s="20" t="s">
        <v>19</v>
      </c>
      <c r="C248" s="21"/>
      <c r="D248" s="15"/>
      <c r="E248" s="15"/>
      <c r="F248" s="15"/>
      <c r="G248" s="16"/>
      <c r="H248" s="16"/>
      <c r="I248" s="16"/>
      <c r="J248" s="16"/>
      <c r="K248" s="17"/>
      <c r="L248" s="17"/>
      <c r="M248" s="17"/>
      <c r="N248" s="17"/>
    </row>
    <row r="249" spans="1:14" ht="12" customHeight="1" x14ac:dyDescent="0.25">
      <c r="A249" s="22">
        <v>14</v>
      </c>
      <c r="B249" s="23" t="s">
        <v>82</v>
      </c>
      <c r="C249" s="38" t="s">
        <v>83</v>
      </c>
      <c r="D249" s="25">
        <v>0.1</v>
      </c>
      <c r="E249" s="25">
        <v>7.3</v>
      </c>
      <c r="F249" s="25">
        <v>0.1</v>
      </c>
      <c r="G249" s="26">
        <v>66</v>
      </c>
      <c r="H249" s="26">
        <v>2</v>
      </c>
      <c r="I249" s="26">
        <v>0</v>
      </c>
      <c r="J249" s="26">
        <v>3</v>
      </c>
      <c r="K249" s="27">
        <v>0</v>
      </c>
      <c r="L249" s="27">
        <v>0</v>
      </c>
      <c r="M249" s="27">
        <v>0</v>
      </c>
      <c r="N249" s="27">
        <v>0</v>
      </c>
    </row>
    <row r="250" spans="1:14" ht="12" customHeight="1" x14ac:dyDescent="0.25">
      <c r="A250" s="69" t="s">
        <v>61</v>
      </c>
      <c r="B250" s="23" t="s">
        <v>124</v>
      </c>
      <c r="C250" s="38" t="s">
        <v>61</v>
      </c>
      <c r="D250" s="25">
        <v>3.5</v>
      </c>
      <c r="E250" s="25">
        <v>4.4000000000000004</v>
      </c>
      <c r="F250" s="25">
        <v>0</v>
      </c>
      <c r="G250" s="26">
        <v>53</v>
      </c>
      <c r="H250" s="26">
        <v>150</v>
      </c>
      <c r="I250" s="26">
        <v>8</v>
      </c>
      <c r="J250" s="26">
        <v>90</v>
      </c>
      <c r="K250" s="27">
        <v>0.15</v>
      </c>
      <c r="L250" s="27">
        <v>0.01</v>
      </c>
      <c r="M250" s="27">
        <v>0.12</v>
      </c>
      <c r="N250" s="27">
        <v>0.05</v>
      </c>
    </row>
    <row r="251" spans="1:14" ht="12" customHeight="1" x14ac:dyDescent="0.25">
      <c r="A251" s="22" t="s">
        <v>62</v>
      </c>
      <c r="B251" s="23" t="s">
        <v>125</v>
      </c>
      <c r="C251" s="38" t="s">
        <v>64</v>
      </c>
      <c r="D251" s="25">
        <v>4.7</v>
      </c>
      <c r="E251" s="25">
        <v>6.6</v>
      </c>
      <c r="F251" s="25">
        <v>22.5</v>
      </c>
      <c r="G251" s="26">
        <v>168</v>
      </c>
      <c r="H251" s="26">
        <v>124</v>
      </c>
      <c r="I251" s="26">
        <v>27</v>
      </c>
      <c r="J251" s="26">
        <v>127</v>
      </c>
      <c r="K251" s="27">
        <v>0.5</v>
      </c>
      <c r="L251" s="27">
        <v>0.08</v>
      </c>
      <c r="M251" s="27">
        <v>1.3</v>
      </c>
      <c r="N251" s="27">
        <v>0.2</v>
      </c>
    </row>
    <row r="252" spans="1:14" ht="12" customHeight="1" x14ac:dyDescent="0.25">
      <c r="A252" s="6"/>
      <c r="B252" s="28" t="s">
        <v>65</v>
      </c>
      <c r="C252" s="38" t="s">
        <v>38</v>
      </c>
      <c r="D252" s="15">
        <v>2.8</v>
      </c>
      <c r="E252" s="15">
        <v>2.8</v>
      </c>
      <c r="F252" s="15">
        <v>11.5</v>
      </c>
      <c r="G252" s="16">
        <v>82</v>
      </c>
      <c r="H252" s="16">
        <v>0</v>
      </c>
      <c r="I252" s="16">
        <v>0</v>
      </c>
      <c r="J252" s="16">
        <v>0</v>
      </c>
      <c r="K252" s="17">
        <v>0</v>
      </c>
      <c r="L252" s="17">
        <v>0</v>
      </c>
      <c r="M252" s="17">
        <v>0</v>
      </c>
      <c r="N252" s="17">
        <v>0</v>
      </c>
    </row>
    <row r="253" spans="1:14" ht="12" customHeight="1" x14ac:dyDescent="0.25">
      <c r="A253" s="22">
        <v>376</v>
      </c>
      <c r="B253" s="23" t="s">
        <v>24</v>
      </c>
      <c r="C253" s="38" t="s">
        <v>57</v>
      </c>
      <c r="D253" s="15">
        <v>0.2</v>
      </c>
      <c r="E253" s="15">
        <v>0.1</v>
      </c>
      <c r="F253" s="15">
        <v>5</v>
      </c>
      <c r="G253" s="16">
        <v>21</v>
      </c>
      <c r="H253" s="16">
        <v>5</v>
      </c>
      <c r="I253" s="16">
        <v>4</v>
      </c>
      <c r="J253" s="16">
        <v>8</v>
      </c>
      <c r="K253" s="17">
        <v>0.9</v>
      </c>
      <c r="L253" s="17">
        <v>0</v>
      </c>
      <c r="M253" s="17">
        <v>0.1</v>
      </c>
      <c r="N253" s="17">
        <v>0</v>
      </c>
    </row>
    <row r="254" spans="1:14" ht="12" customHeight="1" x14ac:dyDescent="0.25">
      <c r="A254" s="6"/>
      <c r="B254" s="29" t="s">
        <v>25</v>
      </c>
      <c r="C254" s="21" t="s">
        <v>115</v>
      </c>
      <c r="D254" s="15">
        <v>2</v>
      </c>
      <c r="E254" s="15">
        <v>0.5</v>
      </c>
      <c r="F254" s="15">
        <v>14.3</v>
      </c>
      <c r="G254" s="16">
        <v>80</v>
      </c>
      <c r="H254" s="16">
        <v>10</v>
      </c>
      <c r="I254" s="16">
        <v>0</v>
      </c>
      <c r="J254" s="16">
        <v>0</v>
      </c>
      <c r="K254" s="17">
        <v>0.5</v>
      </c>
      <c r="L254" s="17">
        <v>0.1</v>
      </c>
      <c r="M254" s="17">
        <v>0</v>
      </c>
      <c r="N254" s="17">
        <v>0</v>
      </c>
    </row>
    <row r="255" spans="1:14" ht="12" customHeight="1" x14ac:dyDescent="0.25">
      <c r="A255" s="22"/>
      <c r="B255" s="32" t="s">
        <v>26</v>
      </c>
      <c r="C255" s="46"/>
      <c r="D255" s="34">
        <f>SUM(D249:D254)</f>
        <v>13.3</v>
      </c>
      <c r="E255" s="34">
        <f t="shared" ref="E255:N255" si="43">SUM(E249:E254)</f>
        <v>21.7</v>
      </c>
      <c r="F255" s="34">
        <f t="shared" si="43"/>
        <v>53.400000000000006</v>
      </c>
      <c r="G255" s="64">
        <f t="shared" si="43"/>
        <v>470</v>
      </c>
      <c r="H255" s="35">
        <f t="shared" si="43"/>
        <v>291</v>
      </c>
      <c r="I255" s="35">
        <f t="shared" si="43"/>
        <v>39</v>
      </c>
      <c r="J255" s="35">
        <f t="shared" si="43"/>
        <v>228</v>
      </c>
      <c r="K255" s="36">
        <f t="shared" si="43"/>
        <v>2.0499999999999998</v>
      </c>
      <c r="L255" s="36">
        <f t="shared" si="43"/>
        <v>0.19</v>
      </c>
      <c r="M255" s="36">
        <f t="shared" si="43"/>
        <v>1.52</v>
      </c>
      <c r="N255" s="36">
        <f t="shared" si="43"/>
        <v>0.25</v>
      </c>
    </row>
    <row r="256" spans="1:14" ht="12" customHeight="1" x14ac:dyDescent="0.25">
      <c r="A256" s="6"/>
      <c r="B256" s="20" t="s">
        <v>27</v>
      </c>
      <c r="C256" s="21"/>
      <c r="D256" s="15"/>
      <c r="E256" s="15"/>
      <c r="F256" s="15"/>
      <c r="G256" s="16"/>
      <c r="H256" s="16"/>
      <c r="I256" s="16"/>
      <c r="J256" s="16"/>
      <c r="K256" s="17"/>
      <c r="L256" s="17"/>
      <c r="M256" s="17"/>
      <c r="N256" s="17"/>
    </row>
    <row r="257" spans="1:14" ht="12" customHeight="1" x14ac:dyDescent="0.25">
      <c r="A257" s="6">
        <v>82</v>
      </c>
      <c r="B257" s="45" t="s">
        <v>87</v>
      </c>
      <c r="C257" s="21" t="s">
        <v>50</v>
      </c>
      <c r="D257" s="15">
        <v>1.7</v>
      </c>
      <c r="E257" s="15">
        <v>4.7</v>
      </c>
      <c r="F257" s="15">
        <v>8.6999999999999993</v>
      </c>
      <c r="G257" s="16">
        <v>84</v>
      </c>
      <c r="H257" s="16">
        <v>37</v>
      </c>
      <c r="I257" s="16">
        <v>19</v>
      </c>
      <c r="J257" s="16">
        <v>48</v>
      </c>
      <c r="K257" s="17">
        <v>1</v>
      </c>
      <c r="L257" s="17">
        <v>0.18</v>
      </c>
      <c r="M257" s="17">
        <v>9.5</v>
      </c>
      <c r="N257" s="17">
        <v>0.01</v>
      </c>
    </row>
    <row r="258" spans="1:14" ht="12" customHeight="1" x14ac:dyDescent="0.25">
      <c r="A258" s="22" t="s">
        <v>172</v>
      </c>
      <c r="B258" s="23" t="s">
        <v>173</v>
      </c>
      <c r="C258" s="38" t="s">
        <v>72</v>
      </c>
      <c r="D258" s="25">
        <v>15.6</v>
      </c>
      <c r="E258" s="25">
        <v>8.1</v>
      </c>
      <c r="F258" s="25">
        <v>9.3000000000000007</v>
      </c>
      <c r="G258" s="26">
        <v>173</v>
      </c>
      <c r="H258" s="26">
        <v>127</v>
      </c>
      <c r="I258" s="26">
        <v>11</v>
      </c>
      <c r="J258" s="26">
        <v>107</v>
      </c>
      <c r="K258" s="27">
        <v>0.6</v>
      </c>
      <c r="L258" s="27">
        <v>0.1</v>
      </c>
      <c r="M258" s="27">
        <v>1</v>
      </c>
      <c r="N258" s="27">
        <v>0.3</v>
      </c>
    </row>
    <row r="259" spans="1:14" ht="12" customHeight="1" x14ac:dyDescent="0.25">
      <c r="A259" s="6">
        <v>312</v>
      </c>
      <c r="B259" s="23" t="s">
        <v>73</v>
      </c>
      <c r="C259" s="51">
        <v>180</v>
      </c>
      <c r="D259" s="15">
        <v>3.8</v>
      </c>
      <c r="E259" s="15">
        <v>6.3</v>
      </c>
      <c r="F259" s="15">
        <v>14.5</v>
      </c>
      <c r="G259" s="16">
        <v>130</v>
      </c>
      <c r="H259" s="16">
        <v>46</v>
      </c>
      <c r="I259" s="16">
        <v>33</v>
      </c>
      <c r="J259" s="16">
        <v>99</v>
      </c>
      <c r="K259" s="17">
        <v>1.2</v>
      </c>
      <c r="L259" s="17">
        <v>0</v>
      </c>
      <c r="M259" s="17">
        <v>0.4</v>
      </c>
      <c r="N259" s="17">
        <v>0.1</v>
      </c>
    </row>
    <row r="260" spans="1:14" ht="12" customHeight="1" x14ac:dyDescent="0.25">
      <c r="A260" s="22" t="s">
        <v>55</v>
      </c>
      <c r="B260" s="52" t="s">
        <v>56</v>
      </c>
      <c r="C260" s="38" t="s">
        <v>57</v>
      </c>
      <c r="D260" s="15">
        <v>0.2</v>
      </c>
      <c r="E260" s="15">
        <v>0.1</v>
      </c>
      <c r="F260" s="15">
        <v>12</v>
      </c>
      <c r="G260" s="16">
        <v>49</v>
      </c>
      <c r="H260" s="16">
        <v>11</v>
      </c>
      <c r="I260" s="16">
        <v>8</v>
      </c>
      <c r="J260" s="16">
        <v>9</v>
      </c>
      <c r="K260" s="17">
        <v>0.2</v>
      </c>
      <c r="L260" s="17">
        <v>0</v>
      </c>
      <c r="M260" s="17">
        <v>4.5</v>
      </c>
      <c r="N260" s="17">
        <v>0</v>
      </c>
    </row>
    <row r="261" spans="1:14" ht="12" customHeight="1" x14ac:dyDescent="0.25">
      <c r="A261" s="6"/>
      <c r="B261" s="29" t="s">
        <v>33</v>
      </c>
      <c r="C261" s="21" t="s">
        <v>174</v>
      </c>
      <c r="D261" s="15">
        <v>3.8</v>
      </c>
      <c r="E261" s="15">
        <v>0.8</v>
      </c>
      <c r="F261" s="15">
        <v>25.1</v>
      </c>
      <c r="G261" s="16">
        <v>123</v>
      </c>
      <c r="H261" s="16">
        <v>28</v>
      </c>
      <c r="I261" s="16">
        <v>0</v>
      </c>
      <c r="J261" s="16">
        <v>0</v>
      </c>
      <c r="K261" s="17">
        <v>1.5</v>
      </c>
      <c r="L261" s="17">
        <v>0.2</v>
      </c>
      <c r="M261" s="17">
        <v>0</v>
      </c>
      <c r="N261" s="17">
        <v>0</v>
      </c>
    </row>
    <row r="262" spans="1:14" ht="12" customHeight="1" x14ac:dyDescent="0.25">
      <c r="A262" s="6"/>
      <c r="B262" s="43" t="s">
        <v>26</v>
      </c>
      <c r="C262" s="46"/>
      <c r="D262" s="34">
        <f>SUM(D257:D261)</f>
        <v>25.1</v>
      </c>
      <c r="E262" s="34">
        <f t="shared" ref="E262:M262" si="44">SUM(E257:E261)</f>
        <v>20.000000000000004</v>
      </c>
      <c r="F262" s="34">
        <f t="shared" si="44"/>
        <v>69.599999999999994</v>
      </c>
      <c r="G262" s="73">
        <f t="shared" si="44"/>
        <v>559</v>
      </c>
      <c r="H262" s="35">
        <f t="shared" si="44"/>
        <v>249</v>
      </c>
      <c r="I262" s="35">
        <f t="shared" si="44"/>
        <v>71</v>
      </c>
      <c r="J262" s="35">
        <f t="shared" si="44"/>
        <v>263</v>
      </c>
      <c r="K262" s="36">
        <f t="shared" si="44"/>
        <v>4.5</v>
      </c>
      <c r="L262" s="36">
        <f t="shared" si="44"/>
        <v>0.48000000000000004</v>
      </c>
      <c r="M262" s="36">
        <f t="shared" si="44"/>
        <v>15.4</v>
      </c>
      <c r="N262" s="36">
        <f>SUM(N257:N261)</f>
        <v>0.41000000000000003</v>
      </c>
    </row>
    <row r="263" spans="1:14" ht="12" customHeight="1" x14ac:dyDescent="0.25">
      <c r="A263" s="6"/>
      <c r="B263" s="20" t="s">
        <v>35</v>
      </c>
      <c r="C263" s="21"/>
      <c r="D263" s="15"/>
      <c r="E263" s="15"/>
      <c r="F263" s="15"/>
      <c r="G263" s="16"/>
      <c r="H263" s="16"/>
      <c r="I263" s="16"/>
      <c r="J263" s="16"/>
      <c r="K263" s="17"/>
      <c r="L263" s="17"/>
      <c r="M263" s="17"/>
      <c r="N263" s="17"/>
    </row>
    <row r="264" spans="1:14" ht="12" customHeight="1" x14ac:dyDescent="0.25">
      <c r="A264" s="22">
        <v>386</v>
      </c>
      <c r="B264" s="23" t="s">
        <v>92</v>
      </c>
      <c r="C264" s="38" t="s">
        <v>57</v>
      </c>
      <c r="D264" s="25">
        <v>5.6</v>
      </c>
      <c r="E264" s="25">
        <v>5</v>
      </c>
      <c r="F264" s="25">
        <v>22</v>
      </c>
      <c r="G264" s="26">
        <v>156</v>
      </c>
      <c r="H264" s="26">
        <v>242</v>
      </c>
      <c r="I264" s="26">
        <v>30</v>
      </c>
      <c r="J264" s="26">
        <v>188</v>
      </c>
      <c r="K264" s="27">
        <v>0.2</v>
      </c>
      <c r="L264" s="27">
        <v>0.1</v>
      </c>
      <c r="M264" s="27">
        <v>1.8</v>
      </c>
      <c r="N264" s="27">
        <v>0</v>
      </c>
    </row>
    <row r="265" spans="1:14" ht="12" customHeight="1" x14ac:dyDescent="0.25">
      <c r="A265" s="6">
        <v>421</v>
      </c>
      <c r="B265" s="29" t="s">
        <v>175</v>
      </c>
      <c r="C265" s="21" t="s">
        <v>38</v>
      </c>
      <c r="D265" s="15">
        <v>7.7</v>
      </c>
      <c r="E265" s="15">
        <v>6</v>
      </c>
      <c r="F265" s="15">
        <v>45.4</v>
      </c>
      <c r="G265" s="16">
        <v>266</v>
      </c>
      <c r="H265" s="16">
        <v>13</v>
      </c>
      <c r="I265" s="16">
        <v>11</v>
      </c>
      <c r="J265" s="16">
        <v>57</v>
      </c>
      <c r="K265" s="17">
        <v>0.81</v>
      </c>
      <c r="L265" s="17">
        <v>0.1</v>
      </c>
      <c r="M265" s="17">
        <v>0</v>
      </c>
      <c r="N265" s="17">
        <v>0</v>
      </c>
    </row>
    <row r="266" spans="1:14" ht="12" customHeight="1" x14ac:dyDescent="0.25">
      <c r="A266" s="6"/>
      <c r="B266" s="43" t="s">
        <v>26</v>
      </c>
      <c r="C266" s="46"/>
      <c r="D266" s="34">
        <f>SUM(D264:D265)</f>
        <v>13.3</v>
      </c>
      <c r="E266" s="34">
        <f t="shared" ref="E266:N266" si="45">SUM(E264:E265)</f>
        <v>11</v>
      </c>
      <c r="F266" s="34">
        <f t="shared" si="45"/>
        <v>67.400000000000006</v>
      </c>
      <c r="G266" s="35">
        <f t="shared" si="45"/>
        <v>422</v>
      </c>
      <c r="H266" s="35">
        <f t="shared" si="45"/>
        <v>255</v>
      </c>
      <c r="I266" s="35">
        <f t="shared" si="45"/>
        <v>41</v>
      </c>
      <c r="J266" s="35">
        <f t="shared" si="45"/>
        <v>245</v>
      </c>
      <c r="K266" s="36">
        <f t="shared" si="45"/>
        <v>1.01</v>
      </c>
      <c r="L266" s="36">
        <f t="shared" si="45"/>
        <v>0.2</v>
      </c>
      <c r="M266" s="36">
        <f t="shared" si="45"/>
        <v>1.8</v>
      </c>
      <c r="N266" s="36">
        <f t="shared" si="45"/>
        <v>0</v>
      </c>
    </row>
    <row r="267" spans="1:14" ht="12" customHeight="1" x14ac:dyDescent="0.25">
      <c r="A267" s="6"/>
      <c r="B267" s="53" t="s">
        <v>42</v>
      </c>
      <c r="C267" s="48"/>
      <c r="D267" s="48">
        <f>D255+D262+D266</f>
        <v>51.7</v>
      </c>
      <c r="E267" s="48">
        <f t="shared" ref="E267:N267" si="46">E255+E262+E266</f>
        <v>52.7</v>
      </c>
      <c r="F267" s="48">
        <f t="shared" si="46"/>
        <v>190.4</v>
      </c>
      <c r="G267" s="49">
        <f t="shared" si="46"/>
        <v>1451</v>
      </c>
      <c r="H267" s="49">
        <f t="shared" si="46"/>
        <v>795</v>
      </c>
      <c r="I267" s="49">
        <f t="shared" si="46"/>
        <v>151</v>
      </c>
      <c r="J267" s="49">
        <f t="shared" si="46"/>
        <v>736</v>
      </c>
      <c r="K267" s="50">
        <f t="shared" si="46"/>
        <v>7.56</v>
      </c>
      <c r="L267" s="50">
        <f t="shared" si="46"/>
        <v>0.87000000000000011</v>
      </c>
      <c r="M267" s="50">
        <f t="shared" si="46"/>
        <v>18.720000000000002</v>
      </c>
      <c r="N267" s="50">
        <f t="shared" si="46"/>
        <v>0.66</v>
      </c>
    </row>
    <row r="268" spans="1:14" ht="12" customHeight="1" x14ac:dyDescent="0.25">
      <c r="A268" s="6"/>
      <c r="B268" s="19" t="s">
        <v>59</v>
      </c>
      <c r="C268" s="21"/>
      <c r="D268" s="15"/>
      <c r="E268" s="15"/>
      <c r="F268" s="15"/>
      <c r="G268" s="16"/>
      <c r="H268" s="16"/>
      <c r="I268" s="16"/>
      <c r="J268" s="16"/>
      <c r="K268" s="17"/>
      <c r="L268" s="17"/>
      <c r="M268" s="17"/>
      <c r="N268" s="17"/>
    </row>
    <row r="269" spans="1:14" ht="12" customHeight="1" x14ac:dyDescent="0.25">
      <c r="A269" s="6"/>
      <c r="B269" s="20" t="s">
        <v>19</v>
      </c>
      <c r="C269" s="21"/>
      <c r="D269" s="15"/>
      <c r="E269" s="15"/>
      <c r="F269" s="15"/>
      <c r="G269" s="16"/>
      <c r="H269" s="16"/>
      <c r="I269" s="16"/>
      <c r="J269" s="16"/>
      <c r="K269" s="17"/>
      <c r="L269" s="17"/>
      <c r="M269" s="17"/>
      <c r="N269" s="17"/>
    </row>
    <row r="270" spans="1:14" ht="12" customHeight="1" x14ac:dyDescent="0.25">
      <c r="A270" s="22">
        <v>14</v>
      </c>
      <c r="B270" s="23" t="s">
        <v>82</v>
      </c>
      <c r="C270" s="38" t="s">
        <v>83</v>
      </c>
      <c r="D270" s="25">
        <v>0.1</v>
      </c>
      <c r="E270" s="25">
        <v>7.3</v>
      </c>
      <c r="F270" s="25">
        <v>0.1</v>
      </c>
      <c r="G270" s="26">
        <v>66</v>
      </c>
      <c r="H270" s="26">
        <v>2</v>
      </c>
      <c r="I270" s="26">
        <v>0</v>
      </c>
      <c r="J270" s="26">
        <v>3</v>
      </c>
      <c r="K270" s="27">
        <v>0</v>
      </c>
      <c r="L270" s="27">
        <v>0</v>
      </c>
      <c r="M270" s="27">
        <v>0</v>
      </c>
      <c r="N270" s="27">
        <v>0</v>
      </c>
    </row>
    <row r="271" spans="1:14" ht="12" customHeight="1" x14ac:dyDescent="0.25">
      <c r="A271" s="22">
        <v>223</v>
      </c>
      <c r="B271" s="23" t="s">
        <v>84</v>
      </c>
      <c r="C271" s="38" t="s">
        <v>85</v>
      </c>
      <c r="D271" s="25">
        <v>25.7</v>
      </c>
      <c r="E271" s="25">
        <v>20.100000000000001</v>
      </c>
      <c r="F271" s="25">
        <v>38.200000000000003</v>
      </c>
      <c r="G271" s="26">
        <v>437</v>
      </c>
      <c r="H271" s="26">
        <v>306</v>
      </c>
      <c r="I271" s="26">
        <v>41</v>
      </c>
      <c r="J271" s="26">
        <v>373</v>
      </c>
      <c r="K271" s="27">
        <v>1</v>
      </c>
      <c r="L271" s="27">
        <v>0.1</v>
      </c>
      <c r="M271" s="27">
        <v>0.5</v>
      </c>
      <c r="N271" s="27">
        <v>0.1</v>
      </c>
    </row>
    <row r="272" spans="1:14" ht="12" customHeight="1" x14ac:dyDescent="0.25">
      <c r="A272" s="22">
        <v>338</v>
      </c>
      <c r="B272" s="23" t="s">
        <v>23</v>
      </c>
      <c r="C272" s="38" t="s">
        <v>39</v>
      </c>
      <c r="D272" s="25">
        <v>0.4</v>
      </c>
      <c r="E272" s="15">
        <v>0.4</v>
      </c>
      <c r="F272" s="15">
        <v>10.8</v>
      </c>
      <c r="G272" s="16">
        <v>49</v>
      </c>
      <c r="H272" s="16">
        <v>18</v>
      </c>
      <c r="I272" s="16">
        <v>10</v>
      </c>
      <c r="J272" s="16">
        <v>12</v>
      </c>
      <c r="K272" s="17">
        <v>2.4</v>
      </c>
      <c r="L272" s="17">
        <v>0</v>
      </c>
      <c r="M272" s="17">
        <v>11</v>
      </c>
      <c r="N272" s="17">
        <v>0</v>
      </c>
    </row>
    <row r="273" spans="1:14" ht="12" customHeight="1" x14ac:dyDescent="0.25">
      <c r="A273" s="22">
        <v>376</v>
      </c>
      <c r="B273" s="23" t="s">
        <v>24</v>
      </c>
      <c r="C273" s="38" t="s">
        <v>57</v>
      </c>
      <c r="D273" s="15">
        <v>0.2</v>
      </c>
      <c r="E273" s="15">
        <v>0.1</v>
      </c>
      <c r="F273" s="15">
        <v>5</v>
      </c>
      <c r="G273" s="16">
        <v>21</v>
      </c>
      <c r="H273" s="16">
        <v>5</v>
      </c>
      <c r="I273" s="16">
        <v>4</v>
      </c>
      <c r="J273" s="16">
        <v>8</v>
      </c>
      <c r="K273" s="17">
        <v>0.9</v>
      </c>
      <c r="L273" s="17">
        <v>0</v>
      </c>
      <c r="M273" s="17">
        <v>0.1</v>
      </c>
      <c r="N273" s="17">
        <v>0</v>
      </c>
    </row>
    <row r="274" spans="1:14" ht="12" customHeight="1" x14ac:dyDescent="0.25">
      <c r="A274" s="6"/>
      <c r="B274" s="29" t="s">
        <v>25</v>
      </c>
      <c r="C274" s="21" t="s">
        <v>86</v>
      </c>
      <c r="D274" s="15">
        <v>2</v>
      </c>
      <c r="E274" s="15">
        <v>0.5</v>
      </c>
      <c r="F274" s="15">
        <v>14.3</v>
      </c>
      <c r="G274" s="16">
        <v>70</v>
      </c>
      <c r="H274" s="16">
        <v>10</v>
      </c>
      <c r="I274" s="16">
        <v>0</v>
      </c>
      <c r="J274" s="16">
        <v>0</v>
      </c>
      <c r="K274" s="17">
        <v>0.5</v>
      </c>
      <c r="L274" s="17">
        <v>0.1</v>
      </c>
      <c r="M274" s="17">
        <v>0</v>
      </c>
      <c r="N274" s="17">
        <v>0</v>
      </c>
    </row>
    <row r="275" spans="1:14" ht="12" customHeight="1" x14ac:dyDescent="0.25">
      <c r="A275" s="6"/>
      <c r="B275" s="43" t="s">
        <v>26</v>
      </c>
      <c r="C275" s="46"/>
      <c r="D275" s="34">
        <f>SUM(D270:D274)</f>
        <v>28.4</v>
      </c>
      <c r="E275" s="34">
        <f t="shared" ref="E275:N275" si="47">SUM(E270:E274)</f>
        <v>28.400000000000002</v>
      </c>
      <c r="F275" s="34">
        <f t="shared" si="47"/>
        <v>68.400000000000006</v>
      </c>
      <c r="G275" s="35">
        <f t="shared" si="47"/>
        <v>643</v>
      </c>
      <c r="H275" s="35">
        <f t="shared" si="47"/>
        <v>341</v>
      </c>
      <c r="I275" s="35">
        <f t="shared" si="47"/>
        <v>55</v>
      </c>
      <c r="J275" s="35">
        <f t="shared" si="47"/>
        <v>396</v>
      </c>
      <c r="K275" s="36">
        <f t="shared" si="47"/>
        <v>4.8</v>
      </c>
      <c r="L275" s="36">
        <f t="shared" si="47"/>
        <v>0.2</v>
      </c>
      <c r="M275" s="36">
        <f t="shared" si="47"/>
        <v>11.6</v>
      </c>
      <c r="N275" s="36">
        <f t="shared" si="47"/>
        <v>0.1</v>
      </c>
    </row>
    <row r="276" spans="1:14" ht="12" customHeight="1" x14ac:dyDescent="0.25">
      <c r="A276" s="6"/>
      <c r="B276" s="20" t="s">
        <v>27</v>
      </c>
      <c r="C276" s="21"/>
      <c r="D276" s="15"/>
      <c r="E276" s="15"/>
      <c r="F276" s="15"/>
      <c r="G276" s="16"/>
      <c r="H276" s="16"/>
      <c r="I276" s="16"/>
      <c r="J276" s="16"/>
      <c r="K276" s="17"/>
      <c r="L276" s="17"/>
      <c r="M276" s="17"/>
      <c r="N276" s="17"/>
    </row>
    <row r="277" spans="1:14" ht="12" customHeight="1" x14ac:dyDescent="0.25">
      <c r="A277" s="6" t="s">
        <v>127</v>
      </c>
      <c r="B277" s="23" t="s">
        <v>128</v>
      </c>
      <c r="C277" s="38" t="s">
        <v>129</v>
      </c>
      <c r="D277" s="25">
        <v>9.5</v>
      </c>
      <c r="E277" s="25">
        <v>0.8</v>
      </c>
      <c r="F277" s="25">
        <v>14</v>
      </c>
      <c r="G277" s="16">
        <v>102</v>
      </c>
      <c r="H277" s="16">
        <v>15</v>
      </c>
      <c r="I277" s="16">
        <v>24</v>
      </c>
      <c r="J277" s="16">
        <v>39</v>
      </c>
      <c r="K277" s="17">
        <v>0.84</v>
      </c>
      <c r="L277" s="17">
        <v>0.16</v>
      </c>
      <c r="M277" s="17">
        <v>1.5</v>
      </c>
      <c r="N277" s="17">
        <v>0.02</v>
      </c>
    </row>
    <row r="278" spans="1:14" ht="12" customHeight="1" x14ac:dyDescent="0.25">
      <c r="A278" s="22">
        <v>259</v>
      </c>
      <c r="B278" s="23" t="s">
        <v>176</v>
      </c>
      <c r="C278" s="38" t="s">
        <v>99</v>
      </c>
      <c r="D278" s="25">
        <v>9.3000000000000007</v>
      </c>
      <c r="E278" s="25">
        <v>9.6999999999999993</v>
      </c>
      <c r="F278" s="25">
        <v>14</v>
      </c>
      <c r="G278" s="26">
        <v>182</v>
      </c>
      <c r="H278" s="26">
        <v>17</v>
      </c>
      <c r="I278" s="26">
        <v>34</v>
      </c>
      <c r="J278" s="26">
        <v>70</v>
      </c>
      <c r="K278" s="27">
        <v>1.8</v>
      </c>
      <c r="L278" s="27">
        <v>0.3</v>
      </c>
      <c r="M278" s="27">
        <v>6.2</v>
      </c>
      <c r="N278" s="27">
        <v>0</v>
      </c>
    </row>
    <row r="279" spans="1:14" ht="12" customHeight="1" x14ac:dyDescent="0.25">
      <c r="A279" s="6" t="s">
        <v>140</v>
      </c>
      <c r="B279" s="29" t="s">
        <v>141</v>
      </c>
      <c r="C279" s="51">
        <v>60</v>
      </c>
      <c r="D279" s="15">
        <v>0.9</v>
      </c>
      <c r="E279" s="15">
        <v>3</v>
      </c>
      <c r="F279" s="15">
        <v>6.8</v>
      </c>
      <c r="G279" s="16">
        <v>59</v>
      </c>
      <c r="H279" s="16">
        <v>26</v>
      </c>
      <c r="I279" s="16">
        <v>8.5</v>
      </c>
      <c r="J279" s="16">
        <v>16.5</v>
      </c>
      <c r="K279" s="17">
        <v>0.3</v>
      </c>
      <c r="L279" s="17">
        <v>0.01</v>
      </c>
      <c r="M279" s="17">
        <v>16</v>
      </c>
      <c r="N279" s="17">
        <v>0</v>
      </c>
    </row>
    <row r="280" spans="1:14" ht="12" customHeight="1" x14ac:dyDescent="0.25">
      <c r="A280" s="22"/>
      <c r="B280" s="23" t="s">
        <v>177</v>
      </c>
      <c r="C280" s="38" t="s">
        <v>178</v>
      </c>
      <c r="D280" s="25">
        <v>0.8</v>
      </c>
      <c r="E280" s="25">
        <v>4.5</v>
      </c>
      <c r="F280" s="25">
        <v>11.9</v>
      </c>
      <c r="G280" s="26">
        <v>92</v>
      </c>
      <c r="H280" s="26">
        <v>0</v>
      </c>
      <c r="I280" s="26">
        <v>0</v>
      </c>
      <c r="J280" s="26">
        <v>0</v>
      </c>
      <c r="K280" s="27">
        <v>0</v>
      </c>
      <c r="L280" s="27">
        <v>0</v>
      </c>
      <c r="M280" s="27">
        <v>0</v>
      </c>
      <c r="N280" s="27">
        <v>0</v>
      </c>
    </row>
    <row r="281" spans="1:14" ht="12" customHeight="1" x14ac:dyDescent="0.25">
      <c r="A281" s="22">
        <v>348</v>
      </c>
      <c r="B281" s="52" t="s">
        <v>74</v>
      </c>
      <c r="C281" s="38" t="s">
        <v>57</v>
      </c>
      <c r="D281" s="15">
        <v>1.1000000000000001</v>
      </c>
      <c r="E281" s="15">
        <v>0</v>
      </c>
      <c r="F281" s="15">
        <v>13.2</v>
      </c>
      <c r="G281" s="16">
        <v>86</v>
      </c>
      <c r="H281" s="16">
        <v>33</v>
      </c>
      <c r="I281" s="16">
        <v>21</v>
      </c>
      <c r="J281" s="16">
        <v>29</v>
      </c>
      <c r="K281" s="17">
        <v>0.7</v>
      </c>
      <c r="L281" s="17">
        <v>0</v>
      </c>
      <c r="M281" s="17">
        <v>0.9</v>
      </c>
      <c r="N281" s="17">
        <v>0</v>
      </c>
    </row>
    <row r="282" spans="1:14" ht="12" customHeight="1" x14ac:dyDescent="0.25">
      <c r="A282" s="6"/>
      <c r="B282" s="29" t="s">
        <v>33</v>
      </c>
      <c r="C282" s="21" t="s">
        <v>179</v>
      </c>
      <c r="D282" s="15">
        <v>5.4</v>
      </c>
      <c r="E282" s="15">
        <v>1.2000000000000002</v>
      </c>
      <c r="F282" s="15">
        <v>36.54</v>
      </c>
      <c r="G282" s="16">
        <v>184</v>
      </c>
      <c r="H282" s="16">
        <v>36</v>
      </c>
      <c r="I282" s="16">
        <v>0</v>
      </c>
      <c r="J282" s="16">
        <v>0</v>
      </c>
      <c r="K282" s="17">
        <v>1.88</v>
      </c>
      <c r="L282" s="17">
        <v>0.23400000000000004</v>
      </c>
      <c r="M282" s="17">
        <v>0</v>
      </c>
      <c r="N282" s="17">
        <v>0</v>
      </c>
    </row>
    <row r="283" spans="1:14" ht="12" customHeight="1" x14ac:dyDescent="0.25">
      <c r="A283" s="6"/>
      <c r="B283" s="43" t="s">
        <v>26</v>
      </c>
      <c r="C283" s="46"/>
      <c r="D283" s="34">
        <f t="shared" ref="D283:N283" si="48">SUM(D277:D282)</f>
        <v>27</v>
      </c>
      <c r="E283" s="34">
        <f t="shared" si="48"/>
        <v>19.2</v>
      </c>
      <c r="F283" s="34">
        <f t="shared" si="48"/>
        <v>96.44</v>
      </c>
      <c r="G283" s="64">
        <f t="shared" si="48"/>
        <v>705</v>
      </c>
      <c r="H283" s="35">
        <f t="shared" si="48"/>
        <v>127</v>
      </c>
      <c r="I283" s="35">
        <f t="shared" si="48"/>
        <v>87.5</v>
      </c>
      <c r="J283" s="35">
        <f t="shared" si="48"/>
        <v>154.5</v>
      </c>
      <c r="K283" s="36">
        <f t="shared" si="48"/>
        <v>5.52</v>
      </c>
      <c r="L283" s="36">
        <f t="shared" si="48"/>
        <v>0.70399999999999996</v>
      </c>
      <c r="M283" s="36">
        <f t="shared" si="48"/>
        <v>24.599999999999998</v>
      </c>
      <c r="N283" s="36">
        <f t="shared" si="48"/>
        <v>0.02</v>
      </c>
    </row>
    <row r="284" spans="1:14" ht="12" customHeight="1" x14ac:dyDescent="0.25">
      <c r="A284" s="6"/>
      <c r="B284" s="20" t="s">
        <v>35</v>
      </c>
      <c r="C284" s="21"/>
      <c r="D284" s="15"/>
      <c r="E284" s="15"/>
      <c r="F284" s="15"/>
      <c r="G284" s="16"/>
      <c r="H284" s="16"/>
      <c r="I284" s="16"/>
      <c r="J284" s="16"/>
      <c r="K284" s="17"/>
      <c r="L284" s="17"/>
      <c r="M284" s="17"/>
      <c r="N284" s="17"/>
    </row>
    <row r="285" spans="1:14" ht="12" customHeight="1" x14ac:dyDescent="0.25">
      <c r="A285" s="22" t="s">
        <v>36</v>
      </c>
      <c r="B285" s="45" t="s">
        <v>58</v>
      </c>
      <c r="C285" s="38" t="s">
        <v>38</v>
      </c>
      <c r="D285" s="25">
        <v>11.7</v>
      </c>
      <c r="E285" s="25">
        <v>7.5</v>
      </c>
      <c r="F285" s="25">
        <v>24.8</v>
      </c>
      <c r="G285" s="26">
        <v>213</v>
      </c>
      <c r="H285" s="26">
        <v>37</v>
      </c>
      <c r="I285" s="26">
        <v>33</v>
      </c>
      <c r="J285" s="26">
        <v>76</v>
      </c>
      <c r="K285" s="27">
        <v>0.96</v>
      </c>
      <c r="L285" s="27">
        <v>0.08</v>
      </c>
      <c r="M285" s="27">
        <v>1.2</v>
      </c>
      <c r="N285" s="27">
        <v>0.03</v>
      </c>
    </row>
    <row r="286" spans="1:14" ht="12" customHeight="1" x14ac:dyDescent="0.25">
      <c r="A286" s="22">
        <v>338</v>
      </c>
      <c r="B286" s="23" t="s">
        <v>23</v>
      </c>
      <c r="C286" s="38" t="s">
        <v>180</v>
      </c>
      <c r="D286" s="25">
        <v>0.38545454545454549</v>
      </c>
      <c r="E286" s="25">
        <v>0.38545454545454549</v>
      </c>
      <c r="F286" s="25">
        <v>10.407272727272728</v>
      </c>
      <c r="G286" s="26">
        <v>47.218181818181819</v>
      </c>
      <c r="H286" s="26">
        <v>17.345454545454544</v>
      </c>
      <c r="I286" s="26">
        <v>9.6363636363636367</v>
      </c>
      <c r="J286" s="26">
        <v>11.563636363636364</v>
      </c>
      <c r="K286" s="27">
        <v>2.3127272727272725</v>
      </c>
      <c r="L286" s="27">
        <v>2.8909090909090905E-2</v>
      </c>
      <c r="M286" s="27">
        <v>10.6</v>
      </c>
      <c r="N286" s="27">
        <v>0</v>
      </c>
    </row>
    <row r="287" spans="1:14" ht="12" customHeight="1" x14ac:dyDescent="0.25">
      <c r="A287" s="6">
        <v>376</v>
      </c>
      <c r="B287" s="39" t="s">
        <v>24</v>
      </c>
      <c r="C287" s="21" t="s">
        <v>57</v>
      </c>
      <c r="D287" s="15">
        <v>0.2</v>
      </c>
      <c r="E287" s="15">
        <v>0.1</v>
      </c>
      <c r="F287" s="15">
        <v>5</v>
      </c>
      <c r="G287" s="16">
        <v>21</v>
      </c>
      <c r="H287" s="16">
        <v>5</v>
      </c>
      <c r="I287" s="16">
        <v>4</v>
      </c>
      <c r="J287" s="16">
        <v>8</v>
      </c>
      <c r="K287" s="17">
        <v>0.9</v>
      </c>
      <c r="L287" s="17">
        <v>0</v>
      </c>
      <c r="M287" s="17">
        <v>0.1</v>
      </c>
      <c r="N287" s="17">
        <v>0</v>
      </c>
    </row>
    <row r="288" spans="1:14" ht="12" customHeight="1" x14ac:dyDescent="0.25">
      <c r="A288" s="6"/>
      <c r="B288" s="43" t="s">
        <v>26</v>
      </c>
      <c r="C288" s="46"/>
      <c r="D288" s="34">
        <f>SUM(D285:D287)</f>
        <v>12.285454545454543</v>
      </c>
      <c r="E288" s="34">
        <f t="shared" ref="E288:N288" si="49">SUM(E285+E287)</f>
        <v>7.6</v>
      </c>
      <c r="F288" s="34">
        <f t="shared" si="49"/>
        <v>29.8</v>
      </c>
      <c r="G288" s="35">
        <f t="shared" si="49"/>
        <v>234</v>
      </c>
      <c r="H288" s="35">
        <f t="shared" si="49"/>
        <v>42</v>
      </c>
      <c r="I288" s="35">
        <f t="shared" si="49"/>
        <v>37</v>
      </c>
      <c r="J288" s="35">
        <f t="shared" si="49"/>
        <v>84</v>
      </c>
      <c r="K288" s="36">
        <f t="shared" si="49"/>
        <v>1.8599999999999999</v>
      </c>
      <c r="L288" s="36">
        <f t="shared" si="49"/>
        <v>0.08</v>
      </c>
      <c r="M288" s="36">
        <f t="shared" si="49"/>
        <v>1.3</v>
      </c>
      <c r="N288" s="36">
        <f t="shared" si="49"/>
        <v>0.03</v>
      </c>
    </row>
    <row r="289" spans="1:14" ht="12" customHeight="1" x14ac:dyDescent="0.25">
      <c r="A289" s="6"/>
      <c r="B289" s="53" t="s">
        <v>42</v>
      </c>
      <c r="C289" s="48"/>
      <c r="D289" s="48">
        <f t="shared" ref="D289:N289" si="50">D275+D283+D288</f>
        <v>67.685454545454547</v>
      </c>
      <c r="E289" s="48">
        <f t="shared" si="50"/>
        <v>55.2</v>
      </c>
      <c r="F289" s="48">
        <f t="shared" si="50"/>
        <v>194.64000000000001</v>
      </c>
      <c r="G289" s="49">
        <f t="shared" si="50"/>
        <v>1582</v>
      </c>
      <c r="H289" s="49">
        <f t="shared" si="50"/>
        <v>510</v>
      </c>
      <c r="I289" s="49">
        <f t="shared" si="50"/>
        <v>179.5</v>
      </c>
      <c r="J289" s="49">
        <f t="shared" si="50"/>
        <v>634.5</v>
      </c>
      <c r="K289" s="50">
        <f t="shared" si="50"/>
        <v>12.18</v>
      </c>
      <c r="L289" s="50">
        <f t="shared" si="50"/>
        <v>0.98399999999999987</v>
      </c>
      <c r="M289" s="50">
        <f t="shared" si="50"/>
        <v>37.499999999999993</v>
      </c>
      <c r="N289" s="50">
        <f t="shared" si="50"/>
        <v>0.15000000000000002</v>
      </c>
    </row>
    <row r="290" spans="1:14" ht="12" customHeight="1" x14ac:dyDescent="0.25">
      <c r="A290" s="6"/>
      <c r="B290" s="19" t="s">
        <v>81</v>
      </c>
      <c r="C290" s="21"/>
      <c r="D290" s="15"/>
      <c r="E290" s="15"/>
      <c r="F290" s="15"/>
      <c r="G290" s="16"/>
      <c r="H290" s="16"/>
      <c r="I290" s="16"/>
      <c r="J290" s="16"/>
      <c r="K290" s="17"/>
      <c r="L290" s="17"/>
      <c r="M290" s="17"/>
      <c r="N290" s="17"/>
    </row>
    <row r="291" spans="1:14" ht="12" customHeight="1" x14ac:dyDescent="0.25">
      <c r="A291" s="6"/>
      <c r="B291" s="20" t="s">
        <v>19</v>
      </c>
      <c r="C291" s="21"/>
      <c r="D291" s="15"/>
      <c r="E291" s="15"/>
      <c r="F291" s="15"/>
      <c r="G291" s="16"/>
      <c r="H291" s="16"/>
      <c r="I291" s="16"/>
      <c r="J291" s="16"/>
      <c r="K291" s="17"/>
      <c r="L291" s="17"/>
      <c r="M291" s="17"/>
      <c r="N291" s="17"/>
    </row>
    <row r="292" spans="1:14" ht="12" customHeight="1" x14ac:dyDescent="0.25">
      <c r="A292" s="69" t="s">
        <v>134</v>
      </c>
      <c r="B292" s="23" t="s">
        <v>135</v>
      </c>
      <c r="C292" s="38" t="s">
        <v>170</v>
      </c>
      <c r="D292" s="25">
        <v>8.5</v>
      </c>
      <c r="E292" s="25">
        <v>12.7</v>
      </c>
      <c r="F292" s="25">
        <v>11.5</v>
      </c>
      <c r="G292" s="26">
        <v>195</v>
      </c>
      <c r="H292" s="26">
        <v>309</v>
      </c>
      <c r="I292" s="26">
        <v>17</v>
      </c>
      <c r="J292" s="26">
        <v>181</v>
      </c>
      <c r="K292" s="27">
        <v>0.4</v>
      </c>
      <c r="L292" s="27">
        <v>0.15</v>
      </c>
      <c r="M292" s="27">
        <v>0</v>
      </c>
      <c r="N292" s="27">
        <v>0</v>
      </c>
    </row>
    <row r="293" spans="1:14" ht="12" customHeight="1" x14ac:dyDescent="0.25">
      <c r="A293" s="22">
        <v>182</v>
      </c>
      <c r="B293" s="45" t="s">
        <v>181</v>
      </c>
      <c r="C293" s="38" t="s">
        <v>64</v>
      </c>
      <c r="D293" s="25">
        <v>4.9000000000000004</v>
      </c>
      <c r="E293" s="25">
        <v>6.6</v>
      </c>
      <c r="F293" s="25">
        <v>21.5</v>
      </c>
      <c r="G293" s="26">
        <v>164</v>
      </c>
      <c r="H293" s="26">
        <v>117</v>
      </c>
      <c r="I293" s="26">
        <v>29</v>
      </c>
      <c r="J293" s="26">
        <v>128</v>
      </c>
      <c r="K293" s="27">
        <v>0.6</v>
      </c>
      <c r="L293" s="27">
        <v>0.04</v>
      </c>
      <c r="M293" s="27">
        <v>1.62</v>
      </c>
      <c r="N293" s="27">
        <v>0.02</v>
      </c>
    </row>
    <row r="294" spans="1:14" ht="12" customHeight="1" x14ac:dyDescent="0.25">
      <c r="A294" s="22"/>
      <c r="B294" s="23" t="s">
        <v>182</v>
      </c>
      <c r="C294" s="38" t="s">
        <v>38</v>
      </c>
      <c r="D294" s="15">
        <v>2.8</v>
      </c>
      <c r="E294" s="15">
        <v>3.2</v>
      </c>
      <c r="F294" s="15">
        <v>8</v>
      </c>
      <c r="G294" s="16">
        <v>75</v>
      </c>
      <c r="H294" s="16">
        <v>0</v>
      </c>
      <c r="I294" s="16">
        <v>0</v>
      </c>
      <c r="J294" s="16">
        <v>0</v>
      </c>
      <c r="K294" s="17">
        <v>0</v>
      </c>
      <c r="L294" s="17">
        <v>0</v>
      </c>
      <c r="M294" s="17">
        <v>0</v>
      </c>
      <c r="N294" s="17">
        <v>0</v>
      </c>
    </row>
    <row r="295" spans="1:14" ht="12" customHeight="1" x14ac:dyDescent="0.25">
      <c r="A295" s="22">
        <v>382</v>
      </c>
      <c r="B295" s="23" t="s">
        <v>183</v>
      </c>
      <c r="C295" s="38" t="s">
        <v>57</v>
      </c>
      <c r="D295" s="15">
        <v>3.6</v>
      </c>
      <c r="E295" s="15">
        <v>3</v>
      </c>
      <c r="F295" s="15">
        <v>20.8</v>
      </c>
      <c r="G295" s="16">
        <v>124</v>
      </c>
      <c r="H295" s="16">
        <v>124</v>
      </c>
      <c r="I295" s="16">
        <v>27</v>
      </c>
      <c r="J295" s="16">
        <v>109</v>
      </c>
      <c r="K295" s="17">
        <v>0.8</v>
      </c>
      <c r="L295" s="17">
        <v>0</v>
      </c>
      <c r="M295" s="17">
        <v>1.3</v>
      </c>
      <c r="N295" s="17">
        <v>0</v>
      </c>
    </row>
    <row r="296" spans="1:14" ht="12" customHeight="1" x14ac:dyDescent="0.25">
      <c r="A296" s="6"/>
      <c r="B296" s="29" t="s">
        <v>25</v>
      </c>
      <c r="C296" s="21" t="s">
        <v>184</v>
      </c>
      <c r="D296" s="15">
        <v>1.6</v>
      </c>
      <c r="E296" s="15">
        <v>0.4</v>
      </c>
      <c r="F296" s="15">
        <v>11.44</v>
      </c>
      <c r="G296" s="16">
        <v>56</v>
      </c>
      <c r="H296" s="16">
        <v>8</v>
      </c>
      <c r="I296" s="16">
        <v>0</v>
      </c>
      <c r="J296" s="16">
        <v>0</v>
      </c>
      <c r="K296" s="17">
        <v>0.4</v>
      </c>
      <c r="L296" s="17">
        <v>6.4000000000000001E-2</v>
      </c>
      <c r="M296" s="17">
        <v>0</v>
      </c>
      <c r="N296" s="17">
        <v>0</v>
      </c>
    </row>
    <row r="297" spans="1:14" ht="12" customHeight="1" x14ac:dyDescent="0.25">
      <c r="A297" s="6"/>
      <c r="B297" s="43" t="s">
        <v>26</v>
      </c>
      <c r="C297" s="46"/>
      <c r="D297" s="34">
        <f>SUM(D292:D296)</f>
        <v>21.400000000000002</v>
      </c>
      <c r="E297" s="34">
        <f t="shared" ref="E297:N297" si="51">SUM(E292:E296)</f>
        <v>25.899999999999995</v>
      </c>
      <c r="F297" s="34">
        <f t="shared" si="51"/>
        <v>73.239999999999995</v>
      </c>
      <c r="G297" s="35">
        <f t="shared" si="51"/>
        <v>614</v>
      </c>
      <c r="H297" s="35">
        <f t="shared" si="51"/>
        <v>558</v>
      </c>
      <c r="I297" s="35">
        <f t="shared" si="51"/>
        <v>73</v>
      </c>
      <c r="J297" s="35">
        <f t="shared" si="51"/>
        <v>418</v>
      </c>
      <c r="K297" s="36">
        <f t="shared" si="51"/>
        <v>2.2000000000000002</v>
      </c>
      <c r="L297" s="36">
        <f t="shared" si="51"/>
        <v>0.254</v>
      </c>
      <c r="M297" s="36">
        <f t="shared" si="51"/>
        <v>2.92</v>
      </c>
      <c r="N297" s="36">
        <f t="shared" si="51"/>
        <v>0.02</v>
      </c>
    </row>
    <row r="298" spans="1:14" ht="12" customHeight="1" x14ac:dyDescent="0.25">
      <c r="A298" s="6"/>
      <c r="B298" s="20" t="s">
        <v>27</v>
      </c>
      <c r="C298" s="21"/>
      <c r="D298" s="15"/>
      <c r="E298" s="15"/>
      <c r="F298" s="15"/>
      <c r="G298" s="16"/>
      <c r="H298" s="16"/>
      <c r="I298" s="16"/>
      <c r="J298" s="16"/>
      <c r="K298" s="17"/>
      <c r="L298" s="17"/>
      <c r="M298" s="17"/>
      <c r="N298" s="17"/>
    </row>
    <row r="299" spans="1:14" ht="12" customHeight="1" x14ac:dyDescent="0.25">
      <c r="A299" s="22">
        <v>103</v>
      </c>
      <c r="B299" s="52" t="s">
        <v>185</v>
      </c>
      <c r="C299" s="38" t="s">
        <v>186</v>
      </c>
      <c r="D299" s="15">
        <v>6.5</v>
      </c>
      <c r="E299" s="15">
        <v>4.9000000000000004</v>
      </c>
      <c r="F299" s="15">
        <v>16.899999999999999</v>
      </c>
      <c r="G299" s="16">
        <v>137</v>
      </c>
      <c r="H299" s="16">
        <v>15</v>
      </c>
      <c r="I299" s="16">
        <v>21</v>
      </c>
      <c r="J299" s="16">
        <v>174</v>
      </c>
      <c r="K299" s="17">
        <v>1</v>
      </c>
      <c r="L299" s="17">
        <v>0.2</v>
      </c>
      <c r="M299" s="17">
        <v>6.9</v>
      </c>
      <c r="N299" s="17">
        <v>4.0000000000000001E-3</v>
      </c>
    </row>
    <row r="300" spans="1:14" ht="12" customHeight="1" x14ac:dyDescent="0.25">
      <c r="A300" s="54" t="s">
        <v>187</v>
      </c>
      <c r="B300" s="74" t="s">
        <v>188</v>
      </c>
      <c r="C300" s="56" t="s">
        <v>38</v>
      </c>
      <c r="D300" s="57">
        <v>16.3</v>
      </c>
      <c r="E300" s="57">
        <v>7.8</v>
      </c>
      <c r="F300" s="57">
        <v>3</v>
      </c>
      <c r="G300" s="58">
        <v>156</v>
      </c>
      <c r="H300" s="58">
        <v>141</v>
      </c>
      <c r="I300" s="58">
        <v>62</v>
      </c>
      <c r="J300" s="58">
        <v>191</v>
      </c>
      <c r="K300" s="59">
        <v>1</v>
      </c>
      <c r="L300" s="59">
        <v>7.0000000000000001E-3</v>
      </c>
      <c r="M300" s="59">
        <v>0.2</v>
      </c>
      <c r="N300" s="59">
        <v>3.3</v>
      </c>
    </row>
    <row r="301" spans="1:14" ht="12" customHeight="1" x14ac:dyDescent="0.25">
      <c r="A301" s="6">
        <v>304</v>
      </c>
      <c r="B301" s="29" t="s">
        <v>153</v>
      </c>
      <c r="C301" s="51">
        <v>150</v>
      </c>
      <c r="D301" s="15">
        <v>3.7</v>
      </c>
      <c r="E301" s="15">
        <v>6.3</v>
      </c>
      <c r="F301" s="15">
        <v>28.5</v>
      </c>
      <c r="G301" s="16">
        <v>185</v>
      </c>
      <c r="H301" s="16">
        <v>1</v>
      </c>
      <c r="I301" s="16">
        <v>12</v>
      </c>
      <c r="J301" s="16">
        <v>62</v>
      </c>
      <c r="K301" s="17">
        <v>0.5</v>
      </c>
      <c r="L301" s="17">
        <v>0</v>
      </c>
      <c r="M301" s="17">
        <v>0</v>
      </c>
      <c r="N301" s="17">
        <v>0</v>
      </c>
    </row>
    <row r="302" spans="1:14" ht="12" customHeight="1" x14ac:dyDescent="0.25">
      <c r="A302" s="22">
        <v>338</v>
      </c>
      <c r="B302" s="23" t="s">
        <v>23</v>
      </c>
      <c r="C302" s="38" t="s">
        <v>39</v>
      </c>
      <c r="D302" s="25">
        <v>0.4</v>
      </c>
      <c r="E302" s="15">
        <v>0.4</v>
      </c>
      <c r="F302" s="15">
        <v>10.8</v>
      </c>
      <c r="G302" s="16">
        <v>49</v>
      </c>
      <c r="H302" s="16">
        <v>18</v>
      </c>
      <c r="I302" s="16">
        <v>10</v>
      </c>
      <c r="J302" s="16">
        <v>12</v>
      </c>
      <c r="K302" s="17">
        <v>2.4</v>
      </c>
      <c r="L302" s="17">
        <v>0</v>
      </c>
      <c r="M302" s="17">
        <v>11</v>
      </c>
      <c r="N302" s="17">
        <v>0</v>
      </c>
    </row>
    <row r="303" spans="1:14" ht="12" customHeight="1" x14ac:dyDescent="0.25">
      <c r="A303" s="22" t="s">
        <v>120</v>
      </c>
      <c r="B303" s="23" t="s">
        <v>121</v>
      </c>
      <c r="C303" s="38" t="s">
        <v>57</v>
      </c>
      <c r="D303" s="15">
        <v>0</v>
      </c>
      <c r="E303" s="15">
        <v>0</v>
      </c>
      <c r="F303" s="15">
        <v>28</v>
      </c>
      <c r="G303" s="16">
        <v>112</v>
      </c>
      <c r="H303" s="16">
        <v>3</v>
      </c>
      <c r="I303" s="16">
        <v>0</v>
      </c>
      <c r="J303" s="16">
        <v>6</v>
      </c>
      <c r="K303" s="17">
        <v>0</v>
      </c>
      <c r="L303" s="17">
        <v>0</v>
      </c>
      <c r="M303" s="17">
        <v>7.6</v>
      </c>
      <c r="N303" s="17">
        <v>0</v>
      </c>
    </row>
    <row r="304" spans="1:14" ht="12" customHeight="1" x14ac:dyDescent="0.25">
      <c r="A304" s="6"/>
      <c r="B304" s="29" t="s">
        <v>33</v>
      </c>
      <c r="C304" s="21" t="s">
        <v>189</v>
      </c>
      <c r="D304" s="15">
        <v>6.3</v>
      </c>
      <c r="E304" s="15">
        <v>1.4</v>
      </c>
      <c r="F304" s="15">
        <v>42.8</v>
      </c>
      <c r="G304" s="16">
        <v>210</v>
      </c>
      <c r="H304" s="16">
        <v>40</v>
      </c>
      <c r="I304" s="16">
        <v>0</v>
      </c>
      <c r="J304" s="16">
        <v>0</v>
      </c>
      <c r="K304" s="17">
        <v>2.08</v>
      </c>
      <c r="L304" s="17">
        <v>0.26</v>
      </c>
      <c r="M304" s="17">
        <v>0</v>
      </c>
      <c r="N304" s="17">
        <v>0</v>
      </c>
    </row>
    <row r="305" spans="1:14" ht="12" customHeight="1" x14ac:dyDescent="0.25">
      <c r="A305" s="6"/>
      <c r="B305" s="43" t="s">
        <v>26</v>
      </c>
      <c r="C305" s="46"/>
      <c r="D305" s="34">
        <f>SUM(D299:D304)</f>
        <v>33.199999999999996</v>
      </c>
      <c r="E305" s="34">
        <f t="shared" ref="E305:N305" si="52">SUM(E299:E304)</f>
        <v>20.799999999999997</v>
      </c>
      <c r="F305" s="34">
        <f t="shared" si="52"/>
        <v>130</v>
      </c>
      <c r="G305" s="35">
        <f t="shared" si="52"/>
        <v>849</v>
      </c>
      <c r="H305" s="35">
        <f t="shared" si="52"/>
        <v>218</v>
      </c>
      <c r="I305" s="35">
        <f t="shared" si="52"/>
        <v>105</v>
      </c>
      <c r="J305" s="35">
        <f t="shared" si="52"/>
        <v>445</v>
      </c>
      <c r="K305" s="36">
        <f t="shared" si="52"/>
        <v>6.98</v>
      </c>
      <c r="L305" s="36">
        <f t="shared" si="52"/>
        <v>0.46700000000000003</v>
      </c>
      <c r="M305" s="36">
        <f t="shared" si="52"/>
        <v>25.700000000000003</v>
      </c>
      <c r="N305" s="36">
        <f t="shared" si="52"/>
        <v>3.3039999999999998</v>
      </c>
    </row>
    <row r="306" spans="1:14" ht="12" customHeight="1" x14ac:dyDescent="0.25">
      <c r="A306" s="6"/>
      <c r="B306" s="20" t="s">
        <v>35</v>
      </c>
      <c r="C306" s="21"/>
      <c r="D306" s="15"/>
      <c r="E306" s="15"/>
      <c r="F306" s="15"/>
      <c r="G306" s="16"/>
      <c r="H306" s="16"/>
      <c r="I306" s="16"/>
      <c r="J306" s="16"/>
      <c r="K306" s="17"/>
      <c r="L306" s="17"/>
      <c r="M306" s="17"/>
      <c r="N306" s="17"/>
    </row>
    <row r="307" spans="1:14" ht="12" customHeight="1" x14ac:dyDescent="0.25">
      <c r="A307" s="22" t="s">
        <v>36</v>
      </c>
      <c r="B307" s="45" t="s">
        <v>156</v>
      </c>
      <c r="C307" s="38" t="s">
        <v>38</v>
      </c>
      <c r="D307" s="25">
        <v>12.1</v>
      </c>
      <c r="E307" s="25">
        <v>13.3</v>
      </c>
      <c r="F307" s="25">
        <v>27.1</v>
      </c>
      <c r="G307" s="26">
        <v>277</v>
      </c>
      <c r="H307" s="26">
        <v>29</v>
      </c>
      <c r="I307" s="26">
        <v>21</v>
      </c>
      <c r="J307" s="26">
        <v>124</v>
      </c>
      <c r="K307" s="27">
        <v>1.24</v>
      </c>
      <c r="L307" s="27">
        <v>0.17</v>
      </c>
      <c r="M307" s="27">
        <v>0.05</v>
      </c>
      <c r="N307" s="27">
        <v>0.01</v>
      </c>
    </row>
    <row r="308" spans="1:14" ht="12" customHeight="1" x14ac:dyDescent="0.25">
      <c r="A308" s="22">
        <v>376</v>
      </c>
      <c r="B308" s="23" t="s">
        <v>24</v>
      </c>
      <c r="C308" s="38" t="s">
        <v>57</v>
      </c>
      <c r="D308" s="15">
        <v>0.2</v>
      </c>
      <c r="E308" s="15">
        <v>0.1</v>
      </c>
      <c r="F308" s="15">
        <v>5</v>
      </c>
      <c r="G308" s="16">
        <v>21</v>
      </c>
      <c r="H308" s="16">
        <v>5</v>
      </c>
      <c r="I308" s="16">
        <v>4</v>
      </c>
      <c r="J308" s="16">
        <v>8</v>
      </c>
      <c r="K308" s="17">
        <v>0.9</v>
      </c>
      <c r="L308" s="17">
        <v>0</v>
      </c>
      <c r="M308" s="17">
        <v>0.1</v>
      </c>
      <c r="N308" s="17">
        <v>0</v>
      </c>
    </row>
    <row r="309" spans="1:14" ht="12" customHeight="1" x14ac:dyDescent="0.25">
      <c r="A309" s="6"/>
      <c r="B309" s="43" t="s">
        <v>26</v>
      </c>
      <c r="C309" s="46"/>
      <c r="D309" s="34">
        <f>SUM(D307:D308)</f>
        <v>12.299999999999999</v>
      </c>
      <c r="E309" s="34">
        <f t="shared" ref="E309:N309" si="53">SUM(E307:E308)</f>
        <v>13.4</v>
      </c>
      <c r="F309" s="34">
        <f t="shared" si="53"/>
        <v>32.1</v>
      </c>
      <c r="G309" s="35">
        <f t="shared" si="53"/>
        <v>298</v>
      </c>
      <c r="H309" s="35">
        <f t="shared" si="53"/>
        <v>34</v>
      </c>
      <c r="I309" s="35">
        <f t="shared" si="53"/>
        <v>25</v>
      </c>
      <c r="J309" s="35">
        <f t="shared" si="53"/>
        <v>132</v>
      </c>
      <c r="K309" s="36">
        <f t="shared" si="53"/>
        <v>2.14</v>
      </c>
      <c r="L309" s="36">
        <f t="shared" si="53"/>
        <v>0.17</v>
      </c>
      <c r="M309" s="36">
        <f t="shared" si="53"/>
        <v>0.15000000000000002</v>
      </c>
      <c r="N309" s="36">
        <f t="shared" si="53"/>
        <v>0.01</v>
      </c>
    </row>
    <row r="310" spans="1:14" ht="12" customHeight="1" x14ac:dyDescent="0.25">
      <c r="A310" s="6"/>
      <c r="B310" s="53" t="s">
        <v>42</v>
      </c>
      <c r="C310" s="48"/>
      <c r="D310" s="48">
        <f>D297+D305+D309</f>
        <v>66.899999999999991</v>
      </c>
      <c r="E310" s="48">
        <f t="shared" ref="E310:N310" si="54">E297+E305+E309</f>
        <v>60.099999999999987</v>
      </c>
      <c r="F310" s="48">
        <f t="shared" si="54"/>
        <v>235.34</v>
      </c>
      <c r="G310" s="49">
        <f t="shared" si="54"/>
        <v>1761</v>
      </c>
      <c r="H310" s="49">
        <f t="shared" si="54"/>
        <v>810</v>
      </c>
      <c r="I310" s="49">
        <f t="shared" si="54"/>
        <v>203</v>
      </c>
      <c r="J310" s="49">
        <f t="shared" si="54"/>
        <v>995</v>
      </c>
      <c r="K310" s="50">
        <f t="shared" si="54"/>
        <v>11.32</v>
      </c>
      <c r="L310" s="50">
        <f t="shared" si="54"/>
        <v>0.89100000000000013</v>
      </c>
      <c r="M310" s="50">
        <f t="shared" si="54"/>
        <v>28.770000000000003</v>
      </c>
      <c r="N310" s="50">
        <f t="shared" si="54"/>
        <v>3.3339999999999996</v>
      </c>
    </row>
    <row r="311" spans="1:14" ht="12" customHeight="1" x14ac:dyDescent="0.25">
      <c r="A311" s="6"/>
      <c r="B311" s="19" t="s">
        <v>94</v>
      </c>
      <c r="C311" s="21"/>
      <c r="D311" s="15"/>
      <c r="E311" s="15"/>
      <c r="F311" s="15"/>
      <c r="G311" s="16"/>
      <c r="H311" s="16"/>
      <c r="I311" s="16"/>
      <c r="J311" s="16"/>
      <c r="K311" s="17"/>
      <c r="L311" s="17"/>
      <c r="M311" s="17"/>
      <c r="N311" s="17"/>
    </row>
    <row r="312" spans="1:14" ht="12" customHeight="1" x14ac:dyDescent="0.25">
      <c r="A312" s="6"/>
      <c r="B312" s="20" t="s">
        <v>19</v>
      </c>
      <c r="C312" s="21"/>
      <c r="D312" s="15"/>
      <c r="E312" s="15"/>
      <c r="F312" s="15"/>
      <c r="G312" s="16"/>
      <c r="H312" s="16"/>
      <c r="I312" s="16"/>
      <c r="J312" s="16"/>
      <c r="K312" s="17"/>
      <c r="L312" s="17"/>
      <c r="M312" s="17"/>
      <c r="N312" s="17"/>
    </row>
    <row r="313" spans="1:14" ht="12" customHeight="1" x14ac:dyDescent="0.25">
      <c r="A313" s="22">
        <v>14</v>
      </c>
      <c r="B313" s="23" t="s">
        <v>60</v>
      </c>
      <c r="C313" s="38" t="s">
        <v>83</v>
      </c>
      <c r="D313" s="25">
        <v>0.1</v>
      </c>
      <c r="E313" s="25">
        <v>6.2</v>
      </c>
      <c r="F313" s="25">
        <v>2.2000000000000002</v>
      </c>
      <c r="G313" s="26">
        <v>65</v>
      </c>
      <c r="H313" s="26">
        <v>0</v>
      </c>
      <c r="I313" s="26">
        <v>0</v>
      </c>
      <c r="J313" s="26">
        <v>0</v>
      </c>
      <c r="K313" s="27">
        <v>0</v>
      </c>
      <c r="L313" s="27">
        <v>0</v>
      </c>
      <c r="M313" s="27">
        <v>0</v>
      </c>
      <c r="N313" s="27">
        <v>0</v>
      </c>
    </row>
    <row r="314" spans="1:14" ht="12" customHeight="1" x14ac:dyDescent="0.25">
      <c r="A314" s="22" t="s">
        <v>190</v>
      </c>
      <c r="B314" s="23" t="s">
        <v>51</v>
      </c>
      <c r="C314" s="38" t="s">
        <v>97</v>
      </c>
      <c r="D314" s="25">
        <v>14.6</v>
      </c>
      <c r="E314" s="25">
        <v>7.9</v>
      </c>
      <c r="F314" s="25">
        <v>5.2</v>
      </c>
      <c r="G314" s="26">
        <v>156</v>
      </c>
      <c r="H314" s="26">
        <v>8</v>
      </c>
      <c r="I314" s="26">
        <v>20</v>
      </c>
      <c r="J314" s="26">
        <v>91</v>
      </c>
      <c r="K314" s="27">
        <v>0.9</v>
      </c>
      <c r="L314" s="27">
        <v>0.1</v>
      </c>
      <c r="M314" s="27">
        <v>0.5</v>
      </c>
      <c r="N314" s="27">
        <v>0</v>
      </c>
    </row>
    <row r="315" spans="1:14" ht="12" customHeight="1" x14ac:dyDescent="0.25">
      <c r="A315" s="6">
        <v>309</v>
      </c>
      <c r="B315" s="23" t="s">
        <v>52</v>
      </c>
      <c r="C315" s="51">
        <v>150</v>
      </c>
      <c r="D315" s="15">
        <v>5.4</v>
      </c>
      <c r="E315" s="15">
        <v>4.9000000000000004</v>
      </c>
      <c r="F315" s="15">
        <v>27.9</v>
      </c>
      <c r="G315" s="16">
        <v>178</v>
      </c>
      <c r="H315" s="16">
        <v>6</v>
      </c>
      <c r="I315" s="16">
        <v>8</v>
      </c>
      <c r="J315" s="16">
        <v>35</v>
      </c>
      <c r="K315" s="17">
        <v>0.8</v>
      </c>
      <c r="L315" s="17">
        <v>0.1</v>
      </c>
      <c r="M315" s="17">
        <v>0</v>
      </c>
      <c r="N315" s="17">
        <v>0</v>
      </c>
    </row>
    <row r="316" spans="1:14" ht="12" customHeight="1" x14ac:dyDescent="0.25">
      <c r="A316" s="22">
        <v>71</v>
      </c>
      <c r="B316" s="28" t="s">
        <v>53</v>
      </c>
      <c r="C316" s="38" t="s">
        <v>119</v>
      </c>
      <c r="D316" s="15">
        <v>0.7</v>
      </c>
      <c r="E316" s="15">
        <v>0.1</v>
      </c>
      <c r="F316" s="15">
        <v>2.4</v>
      </c>
      <c r="G316" s="16">
        <v>14</v>
      </c>
      <c r="H316" s="16">
        <v>8</v>
      </c>
      <c r="I316" s="16">
        <v>12</v>
      </c>
      <c r="J316" s="16">
        <v>16</v>
      </c>
      <c r="K316" s="17">
        <v>0.6</v>
      </c>
      <c r="L316" s="17">
        <v>0.04</v>
      </c>
      <c r="M316" s="17">
        <v>15</v>
      </c>
      <c r="N316" s="17">
        <v>0</v>
      </c>
    </row>
    <row r="317" spans="1:14" ht="12" customHeight="1" x14ac:dyDescent="0.25">
      <c r="A317" s="22">
        <v>338</v>
      </c>
      <c r="B317" s="23" t="s">
        <v>23</v>
      </c>
      <c r="C317" s="38" t="s">
        <v>39</v>
      </c>
      <c r="D317" s="25">
        <v>0.4</v>
      </c>
      <c r="E317" s="15">
        <v>0.4</v>
      </c>
      <c r="F317" s="15">
        <v>10.8</v>
      </c>
      <c r="G317" s="16">
        <v>49</v>
      </c>
      <c r="H317" s="16">
        <v>18</v>
      </c>
      <c r="I317" s="16">
        <v>10</v>
      </c>
      <c r="J317" s="16">
        <v>12</v>
      </c>
      <c r="K317" s="17">
        <v>2.4</v>
      </c>
      <c r="L317" s="17">
        <v>0</v>
      </c>
      <c r="M317" s="17">
        <v>11</v>
      </c>
      <c r="N317" s="17">
        <v>0</v>
      </c>
    </row>
    <row r="318" spans="1:14" ht="12" customHeight="1" x14ac:dyDescent="0.25">
      <c r="A318" s="22">
        <v>377</v>
      </c>
      <c r="B318" s="23" t="s">
        <v>40</v>
      </c>
      <c r="C318" s="38" t="s">
        <v>41</v>
      </c>
      <c r="D318" s="15">
        <v>0.3</v>
      </c>
      <c r="E318" s="15">
        <v>0.1</v>
      </c>
      <c r="F318" s="15">
        <v>10.3</v>
      </c>
      <c r="G318" s="16">
        <v>43</v>
      </c>
      <c r="H318" s="16">
        <v>8</v>
      </c>
      <c r="I318" s="16">
        <v>5</v>
      </c>
      <c r="J318" s="16">
        <v>10</v>
      </c>
      <c r="K318" s="17">
        <v>0.9</v>
      </c>
      <c r="L318" s="17">
        <v>0</v>
      </c>
      <c r="M318" s="17">
        <v>2.9</v>
      </c>
      <c r="N318" s="17">
        <v>0</v>
      </c>
    </row>
    <row r="319" spans="1:14" ht="12" customHeight="1" x14ac:dyDescent="0.25">
      <c r="A319" s="6"/>
      <c r="B319" s="29" t="s">
        <v>25</v>
      </c>
      <c r="C319" s="21" t="s">
        <v>191</v>
      </c>
      <c r="D319" s="15">
        <v>3.2</v>
      </c>
      <c r="E319" s="15">
        <v>0.8</v>
      </c>
      <c r="F319" s="15">
        <v>22.88</v>
      </c>
      <c r="G319" s="16">
        <v>112</v>
      </c>
      <c r="H319" s="16">
        <v>16</v>
      </c>
      <c r="I319" s="16">
        <v>0</v>
      </c>
      <c r="J319" s="16">
        <v>0</v>
      </c>
      <c r="K319" s="17">
        <v>0.8</v>
      </c>
      <c r="L319" s="17">
        <v>0.128</v>
      </c>
      <c r="M319" s="17">
        <v>0</v>
      </c>
      <c r="N319" s="17">
        <v>0</v>
      </c>
    </row>
    <row r="320" spans="1:14" ht="12" customHeight="1" x14ac:dyDescent="0.25">
      <c r="A320" s="6"/>
      <c r="B320" s="43" t="s">
        <v>26</v>
      </c>
      <c r="C320" s="46"/>
      <c r="D320" s="34">
        <f>SUM(D313:D319)</f>
        <v>24.7</v>
      </c>
      <c r="E320" s="34">
        <f t="shared" ref="E320:N320" si="55">SUM(E313:E319)</f>
        <v>20.400000000000002</v>
      </c>
      <c r="F320" s="34">
        <f t="shared" si="55"/>
        <v>81.679999999999993</v>
      </c>
      <c r="G320" s="35">
        <f t="shared" si="55"/>
        <v>617</v>
      </c>
      <c r="H320" s="35">
        <f t="shared" si="55"/>
        <v>64</v>
      </c>
      <c r="I320" s="35">
        <f t="shared" si="55"/>
        <v>55</v>
      </c>
      <c r="J320" s="35">
        <f t="shared" si="55"/>
        <v>164</v>
      </c>
      <c r="K320" s="36">
        <f t="shared" si="55"/>
        <v>6.4</v>
      </c>
      <c r="L320" s="36">
        <f t="shared" si="55"/>
        <v>0.36799999999999999</v>
      </c>
      <c r="M320" s="36">
        <f t="shared" si="55"/>
        <v>29.4</v>
      </c>
      <c r="N320" s="36">
        <f t="shared" si="55"/>
        <v>0</v>
      </c>
    </row>
    <row r="321" spans="1:14" ht="12" customHeight="1" x14ac:dyDescent="0.25">
      <c r="A321" s="6"/>
      <c r="B321" s="20" t="s">
        <v>27</v>
      </c>
      <c r="C321" s="21"/>
      <c r="D321" s="15"/>
      <c r="E321" s="15"/>
      <c r="F321" s="15"/>
      <c r="G321" s="16"/>
      <c r="H321" s="16"/>
      <c r="I321" s="16"/>
      <c r="J321" s="16"/>
      <c r="K321" s="17"/>
      <c r="L321" s="17"/>
      <c r="M321" s="17"/>
      <c r="N321" s="17"/>
    </row>
    <row r="322" spans="1:14" ht="12" customHeight="1" x14ac:dyDescent="0.25">
      <c r="A322" s="6">
        <v>157</v>
      </c>
      <c r="B322" s="52" t="s">
        <v>49</v>
      </c>
      <c r="C322" s="38" t="s">
        <v>50</v>
      </c>
      <c r="D322" s="15">
        <v>5.5</v>
      </c>
      <c r="E322" s="15">
        <v>5.0999999999999996</v>
      </c>
      <c r="F322" s="15">
        <v>5.6</v>
      </c>
      <c r="G322" s="16">
        <v>91</v>
      </c>
      <c r="H322" s="16">
        <v>17</v>
      </c>
      <c r="I322" s="16">
        <v>26</v>
      </c>
      <c r="J322" s="16">
        <v>56</v>
      </c>
      <c r="K322" s="17">
        <v>0.9</v>
      </c>
      <c r="L322" s="17">
        <v>0.13</v>
      </c>
      <c r="M322" s="17">
        <v>4.2</v>
      </c>
      <c r="N322" s="17">
        <v>1.2999999999999999E-2</v>
      </c>
    </row>
    <row r="323" spans="1:14" ht="12" customHeight="1" x14ac:dyDescent="0.25">
      <c r="A323" s="22">
        <v>284</v>
      </c>
      <c r="B323" s="28" t="s">
        <v>192</v>
      </c>
      <c r="C323" s="38" t="s">
        <v>99</v>
      </c>
      <c r="D323" s="15">
        <v>11</v>
      </c>
      <c r="E323" s="15">
        <v>9.1999999999999993</v>
      </c>
      <c r="F323" s="15">
        <v>15.8</v>
      </c>
      <c r="G323" s="16">
        <v>189</v>
      </c>
      <c r="H323" s="16">
        <v>14</v>
      </c>
      <c r="I323" s="16">
        <v>33</v>
      </c>
      <c r="J323" s="16">
        <v>107</v>
      </c>
      <c r="K323" s="17">
        <v>1.4</v>
      </c>
      <c r="L323" s="17">
        <v>0.1</v>
      </c>
      <c r="M323" s="17">
        <v>3.2</v>
      </c>
      <c r="N323" s="17">
        <v>0</v>
      </c>
    </row>
    <row r="324" spans="1:14" ht="12" customHeight="1" x14ac:dyDescent="0.25">
      <c r="A324" s="6" t="s">
        <v>140</v>
      </c>
      <c r="B324" s="29" t="s">
        <v>141</v>
      </c>
      <c r="C324" s="51">
        <v>70</v>
      </c>
      <c r="D324" s="15">
        <v>1.1000000000000001</v>
      </c>
      <c r="E324" s="15">
        <v>3.6</v>
      </c>
      <c r="F324" s="15">
        <v>8.5</v>
      </c>
      <c r="G324" s="16">
        <v>71</v>
      </c>
      <c r="H324" s="16">
        <v>30</v>
      </c>
      <c r="I324" s="16">
        <v>10</v>
      </c>
      <c r="J324" s="16">
        <v>19</v>
      </c>
      <c r="K324" s="17">
        <v>0.4</v>
      </c>
      <c r="L324" s="17">
        <v>0</v>
      </c>
      <c r="M324" s="17">
        <v>18.600000000000001</v>
      </c>
      <c r="N324" s="17">
        <v>0</v>
      </c>
    </row>
    <row r="325" spans="1:14" ht="12" customHeight="1" x14ac:dyDescent="0.25">
      <c r="A325" s="6"/>
      <c r="B325" s="29" t="s">
        <v>193</v>
      </c>
      <c r="C325" s="51">
        <v>20</v>
      </c>
      <c r="D325" s="15">
        <v>1.5</v>
      </c>
      <c r="E325" s="15">
        <v>2.8</v>
      </c>
      <c r="F325" s="15">
        <v>13.6</v>
      </c>
      <c r="G325" s="16">
        <v>86</v>
      </c>
      <c r="H325" s="16">
        <v>0</v>
      </c>
      <c r="I325" s="16">
        <v>0</v>
      </c>
      <c r="J325" s="16">
        <v>0</v>
      </c>
      <c r="K325" s="17">
        <v>0</v>
      </c>
      <c r="L325" s="17">
        <v>0</v>
      </c>
      <c r="M325" s="17">
        <v>0</v>
      </c>
      <c r="N325" s="17">
        <v>0</v>
      </c>
    </row>
    <row r="326" spans="1:14" ht="12" customHeight="1" x14ac:dyDescent="0.25">
      <c r="A326" s="22" t="s">
        <v>55</v>
      </c>
      <c r="B326" s="52" t="s">
        <v>56</v>
      </c>
      <c r="C326" s="38" t="s">
        <v>57</v>
      </c>
      <c r="D326" s="15">
        <v>0.2</v>
      </c>
      <c r="E326" s="15">
        <v>0.1</v>
      </c>
      <c r="F326" s="15">
        <v>12</v>
      </c>
      <c r="G326" s="16">
        <v>49</v>
      </c>
      <c r="H326" s="16">
        <v>11</v>
      </c>
      <c r="I326" s="16">
        <v>8</v>
      </c>
      <c r="J326" s="16">
        <v>9</v>
      </c>
      <c r="K326" s="17">
        <v>0.2</v>
      </c>
      <c r="L326" s="17">
        <v>0</v>
      </c>
      <c r="M326" s="17">
        <v>4.5</v>
      </c>
      <c r="N326" s="17">
        <v>0</v>
      </c>
    </row>
    <row r="327" spans="1:14" ht="12" customHeight="1" x14ac:dyDescent="0.25">
      <c r="A327" s="6"/>
      <c r="B327" s="29" t="s">
        <v>33</v>
      </c>
      <c r="C327" s="21" t="s">
        <v>179</v>
      </c>
      <c r="D327" s="15">
        <v>5.32</v>
      </c>
      <c r="E327" s="15">
        <v>1.1800000000000002</v>
      </c>
      <c r="F327" s="15">
        <v>35.968000000000004</v>
      </c>
      <c r="G327" s="16">
        <v>176.2</v>
      </c>
      <c r="H327" s="16">
        <v>35.6</v>
      </c>
      <c r="I327" s="16">
        <v>0</v>
      </c>
      <c r="J327" s="16">
        <v>0</v>
      </c>
      <c r="K327" s="17">
        <v>1.8599999999999999</v>
      </c>
      <c r="L327" s="17">
        <v>0.23080000000000001</v>
      </c>
      <c r="M327" s="17">
        <v>0</v>
      </c>
      <c r="N327" s="17">
        <v>0</v>
      </c>
    </row>
    <row r="328" spans="1:14" ht="12" customHeight="1" x14ac:dyDescent="0.25">
      <c r="A328" s="22"/>
      <c r="B328" s="32" t="s">
        <v>26</v>
      </c>
      <c r="C328" s="46"/>
      <c r="D328" s="63">
        <f>SUM(D322:D327)</f>
        <v>24.62</v>
      </c>
      <c r="E328" s="63">
        <f t="shared" ref="E328:N328" si="56">SUM(E322:E327)</f>
        <v>21.98</v>
      </c>
      <c r="F328" s="63">
        <f t="shared" si="56"/>
        <v>91.468000000000004</v>
      </c>
      <c r="G328" s="64">
        <f t="shared" si="56"/>
        <v>662.2</v>
      </c>
      <c r="H328" s="64">
        <f t="shared" si="56"/>
        <v>107.6</v>
      </c>
      <c r="I328" s="64">
        <f t="shared" si="56"/>
        <v>77</v>
      </c>
      <c r="J328" s="64">
        <f t="shared" si="56"/>
        <v>191</v>
      </c>
      <c r="K328" s="65">
        <f t="shared" si="56"/>
        <v>4.76</v>
      </c>
      <c r="L328" s="65">
        <f t="shared" si="56"/>
        <v>0.46079999999999999</v>
      </c>
      <c r="M328" s="65">
        <f t="shared" si="56"/>
        <v>30.5</v>
      </c>
      <c r="N328" s="65">
        <f t="shared" si="56"/>
        <v>1.2999999999999999E-2</v>
      </c>
    </row>
    <row r="329" spans="1:14" ht="12" customHeight="1" x14ac:dyDescent="0.25">
      <c r="A329" s="6"/>
      <c r="B329" s="20" t="s">
        <v>35</v>
      </c>
      <c r="C329" s="21"/>
      <c r="D329" s="15"/>
      <c r="E329" s="15"/>
      <c r="F329" s="15"/>
      <c r="G329" s="16"/>
      <c r="H329" s="16"/>
      <c r="I329" s="16"/>
      <c r="J329" s="16"/>
      <c r="K329" s="17"/>
      <c r="L329" s="17"/>
      <c r="M329" s="17"/>
      <c r="N329" s="17"/>
    </row>
    <row r="330" spans="1:14" ht="12" customHeight="1" x14ac:dyDescent="0.25">
      <c r="A330" s="22" t="s">
        <v>36</v>
      </c>
      <c r="B330" s="45" t="s">
        <v>109</v>
      </c>
      <c r="C330" s="38" t="s">
        <v>38</v>
      </c>
      <c r="D330" s="25">
        <v>5.6</v>
      </c>
      <c r="E330" s="25">
        <v>7.2</v>
      </c>
      <c r="F330" s="25">
        <v>27.9</v>
      </c>
      <c r="G330" s="26">
        <v>199</v>
      </c>
      <c r="H330" s="26">
        <v>29</v>
      </c>
      <c r="I330" s="26">
        <v>16</v>
      </c>
      <c r="J330" s="26">
        <v>64</v>
      </c>
      <c r="K330" s="27">
        <v>0.76</v>
      </c>
      <c r="L330" s="27">
        <v>0.09</v>
      </c>
      <c r="M330" s="27">
        <v>1.33</v>
      </c>
      <c r="N330" s="27">
        <v>0.01</v>
      </c>
    </row>
    <row r="331" spans="1:14" ht="12" customHeight="1" x14ac:dyDescent="0.25">
      <c r="A331" s="6"/>
      <c r="B331" s="29" t="s">
        <v>110</v>
      </c>
      <c r="C331" s="21" t="s">
        <v>57</v>
      </c>
      <c r="D331" s="15">
        <v>2</v>
      </c>
      <c r="E331" s="15">
        <v>6.4</v>
      </c>
      <c r="F331" s="15">
        <v>19</v>
      </c>
      <c r="G331" s="16">
        <v>140</v>
      </c>
      <c r="H331" s="16">
        <v>0</v>
      </c>
      <c r="I331" s="16">
        <v>0</v>
      </c>
      <c r="J331" s="16">
        <v>0</v>
      </c>
      <c r="K331" s="17">
        <v>0</v>
      </c>
      <c r="L331" s="17">
        <v>0</v>
      </c>
      <c r="M331" s="17">
        <v>0</v>
      </c>
      <c r="N331" s="17">
        <v>0</v>
      </c>
    </row>
    <row r="332" spans="1:14" ht="12" customHeight="1" x14ac:dyDescent="0.25">
      <c r="A332" s="6"/>
      <c r="B332" s="43" t="s">
        <v>26</v>
      </c>
      <c r="C332" s="46"/>
      <c r="D332" s="34">
        <f>SUM(D330:D331)</f>
        <v>7.6</v>
      </c>
      <c r="E332" s="34">
        <f t="shared" ref="E332:N332" si="57">SUM(E330+E331)</f>
        <v>13.600000000000001</v>
      </c>
      <c r="F332" s="34">
        <f t="shared" si="57"/>
        <v>46.9</v>
      </c>
      <c r="G332" s="35">
        <f t="shared" si="57"/>
        <v>339</v>
      </c>
      <c r="H332" s="35">
        <f t="shared" si="57"/>
        <v>29</v>
      </c>
      <c r="I332" s="35">
        <f t="shared" si="57"/>
        <v>16</v>
      </c>
      <c r="J332" s="35">
        <f t="shared" si="57"/>
        <v>64</v>
      </c>
      <c r="K332" s="36">
        <f t="shared" si="57"/>
        <v>0.76</v>
      </c>
      <c r="L332" s="36">
        <f t="shared" si="57"/>
        <v>0.09</v>
      </c>
      <c r="M332" s="36">
        <f t="shared" si="57"/>
        <v>1.33</v>
      </c>
      <c r="N332" s="36">
        <f t="shared" si="57"/>
        <v>0.01</v>
      </c>
    </row>
    <row r="333" spans="1:14" ht="12" customHeight="1" x14ac:dyDescent="0.25">
      <c r="A333" s="6"/>
      <c r="B333" s="53" t="s">
        <v>42</v>
      </c>
      <c r="C333" s="48"/>
      <c r="D333" s="48">
        <f>D320+D328+D332</f>
        <v>56.92</v>
      </c>
      <c r="E333" s="48">
        <f t="shared" ref="E333:N333" si="58">E320+E328+E332</f>
        <v>55.980000000000004</v>
      </c>
      <c r="F333" s="48">
        <f t="shared" si="58"/>
        <v>220.048</v>
      </c>
      <c r="G333" s="49">
        <f t="shared" si="58"/>
        <v>1618.2</v>
      </c>
      <c r="H333" s="49">
        <f t="shared" si="58"/>
        <v>200.6</v>
      </c>
      <c r="I333" s="49">
        <f t="shared" si="58"/>
        <v>148</v>
      </c>
      <c r="J333" s="49">
        <f t="shared" si="58"/>
        <v>419</v>
      </c>
      <c r="K333" s="50">
        <f t="shared" si="58"/>
        <v>11.92</v>
      </c>
      <c r="L333" s="50">
        <f t="shared" si="58"/>
        <v>0.91879999999999995</v>
      </c>
      <c r="M333" s="50">
        <f t="shared" si="58"/>
        <v>61.23</v>
      </c>
      <c r="N333" s="50">
        <f t="shared" si="58"/>
        <v>2.3E-2</v>
      </c>
    </row>
    <row r="334" spans="1:14" ht="12" customHeight="1" x14ac:dyDescent="0.25">
      <c r="A334" s="6"/>
      <c r="B334" s="66" t="s">
        <v>194</v>
      </c>
      <c r="C334" s="21"/>
      <c r="D334" s="15"/>
      <c r="E334" s="15"/>
      <c r="F334" s="15"/>
      <c r="G334" s="16"/>
      <c r="H334" s="16"/>
      <c r="I334" s="16"/>
      <c r="J334" s="16"/>
      <c r="K334" s="17"/>
      <c r="L334" s="17"/>
      <c r="M334" s="17"/>
      <c r="N334" s="17"/>
    </row>
    <row r="335" spans="1:14" ht="12" customHeight="1" x14ac:dyDescent="0.25">
      <c r="A335" s="6"/>
      <c r="B335" s="19" t="s">
        <v>18</v>
      </c>
      <c r="C335" s="21"/>
      <c r="D335" s="15"/>
      <c r="E335" s="15"/>
      <c r="F335" s="15"/>
      <c r="G335" s="16"/>
      <c r="H335" s="16"/>
      <c r="I335" s="16"/>
      <c r="J335" s="16"/>
      <c r="K335" s="17"/>
      <c r="L335" s="17"/>
      <c r="M335" s="17"/>
      <c r="N335" s="17"/>
    </row>
    <row r="336" spans="1:14" ht="12" customHeight="1" x14ac:dyDescent="0.25">
      <c r="A336" s="6"/>
      <c r="B336" s="20" t="s">
        <v>19</v>
      </c>
      <c r="C336" s="21"/>
      <c r="D336" s="15"/>
      <c r="E336" s="15"/>
      <c r="F336" s="15"/>
      <c r="G336" s="16"/>
      <c r="H336" s="16"/>
      <c r="I336" s="16"/>
      <c r="J336" s="16"/>
      <c r="K336" s="17"/>
      <c r="L336" s="17"/>
      <c r="M336" s="17"/>
      <c r="N336" s="17"/>
    </row>
    <row r="337" spans="1:14" ht="12" customHeight="1" x14ac:dyDescent="0.25">
      <c r="A337" s="22">
        <v>204</v>
      </c>
      <c r="B337" s="23" t="s">
        <v>145</v>
      </c>
      <c r="C337" s="38" t="s">
        <v>47</v>
      </c>
      <c r="D337" s="25">
        <v>10.199999999999999</v>
      </c>
      <c r="E337" s="25">
        <v>13.5</v>
      </c>
      <c r="F337" s="25">
        <v>29</v>
      </c>
      <c r="G337" s="26">
        <v>278</v>
      </c>
      <c r="H337" s="26">
        <v>121</v>
      </c>
      <c r="I337" s="26">
        <v>19</v>
      </c>
      <c r="J337" s="26">
        <v>131</v>
      </c>
      <c r="K337" s="27">
        <v>0.8</v>
      </c>
      <c r="L337" s="27">
        <v>5.7000000000000002E-2</v>
      </c>
      <c r="M337" s="27">
        <v>0</v>
      </c>
      <c r="N337" s="27">
        <v>0</v>
      </c>
    </row>
    <row r="338" spans="1:14" ht="12" customHeight="1" x14ac:dyDescent="0.25">
      <c r="A338" s="22"/>
      <c r="B338" s="23" t="s">
        <v>146</v>
      </c>
      <c r="C338" s="38" t="s">
        <v>38</v>
      </c>
      <c r="D338" s="25">
        <v>7.6</v>
      </c>
      <c r="E338" s="25">
        <v>4.2</v>
      </c>
      <c r="F338" s="25">
        <v>11.1</v>
      </c>
      <c r="G338" s="26">
        <v>113</v>
      </c>
      <c r="H338" s="26">
        <v>85</v>
      </c>
      <c r="I338" s="26">
        <v>0</v>
      </c>
      <c r="J338" s="26">
        <v>0</v>
      </c>
      <c r="K338" s="27">
        <v>0</v>
      </c>
      <c r="L338" s="27">
        <v>0</v>
      </c>
      <c r="M338" s="27">
        <v>0</v>
      </c>
      <c r="N338" s="27">
        <v>0</v>
      </c>
    </row>
    <row r="339" spans="1:14" ht="12" customHeight="1" x14ac:dyDescent="0.25">
      <c r="A339" s="22" t="s">
        <v>147</v>
      </c>
      <c r="B339" s="23" t="s">
        <v>148</v>
      </c>
      <c r="C339" s="38" t="s">
        <v>57</v>
      </c>
      <c r="D339" s="15">
        <v>2.6</v>
      </c>
      <c r="E339" s="15">
        <v>1.75</v>
      </c>
      <c r="F339" s="15">
        <v>16.600000000000001</v>
      </c>
      <c r="G339" s="16">
        <v>93</v>
      </c>
      <c r="H339" s="16">
        <v>84</v>
      </c>
      <c r="I339" s="16">
        <v>10</v>
      </c>
      <c r="J339" s="16">
        <v>63</v>
      </c>
      <c r="K339" s="17">
        <v>0.1</v>
      </c>
      <c r="L339" s="17">
        <v>0.03</v>
      </c>
      <c r="M339" s="17">
        <v>0.9</v>
      </c>
      <c r="N339" s="17">
        <v>14</v>
      </c>
    </row>
    <row r="340" spans="1:14" ht="12" customHeight="1" x14ac:dyDescent="0.25">
      <c r="A340" s="6"/>
      <c r="B340" s="29" t="s">
        <v>25</v>
      </c>
      <c r="C340" s="21" t="s">
        <v>149</v>
      </c>
      <c r="D340" s="15">
        <v>2.6</v>
      </c>
      <c r="E340" s="15">
        <v>0.7</v>
      </c>
      <c r="F340" s="15">
        <v>18.899999999999999</v>
      </c>
      <c r="G340" s="16">
        <v>94</v>
      </c>
      <c r="H340" s="16">
        <v>13</v>
      </c>
      <c r="I340" s="16">
        <v>0</v>
      </c>
      <c r="J340" s="16">
        <v>0</v>
      </c>
      <c r="K340" s="17">
        <v>0.7</v>
      </c>
      <c r="L340" s="17">
        <v>9.6000000000000002E-2</v>
      </c>
      <c r="M340" s="17">
        <v>0</v>
      </c>
      <c r="N340" s="17">
        <v>0</v>
      </c>
    </row>
    <row r="341" spans="1:14" ht="12" customHeight="1" x14ac:dyDescent="0.25">
      <c r="A341" s="6"/>
      <c r="B341" s="43" t="s">
        <v>26</v>
      </c>
      <c r="C341" s="46"/>
      <c r="D341" s="34">
        <f>SUM(D337:D340)</f>
        <v>23</v>
      </c>
      <c r="E341" s="34">
        <f t="shared" ref="E341:N341" si="59">SUM(E337:E340)</f>
        <v>20.149999999999999</v>
      </c>
      <c r="F341" s="34">
        <f t="shared" si="59"/>
        <v>75.599999999999994</v>
      </c>
      <c r="G341" s="35">
        <f t="shared" si="59"/>
        <v>578</v>
      </c>
      <c r="H341" s="35">
        <f t="shared" si="59"/>
        <v>303</v>
      </c>
      <c r="I341" s="35">
        <f t="shared" si="59"/>
        <v>29</v>
      </c>
      <c r="J341" s="35">
        <f t="shared" si="59"/>
        <v>194</v>
      </c>
      <c r="K341" s="36">
        <f t="shared" si="59"/>
        <v>1.6</v>
      </c>
      <c r="L341" s="36">
        <f t="shared" si="59"/>
        <v>0.183</v>
      </c>
      <c r="M341" s="36">
        <f t="shared" si="59"/>
        <v>0.9</v>
      </c>
      <c r="N341" s="36">
        <f t="shared" si="59"/>
        <v>14</v>
      </c>
    </row>
    <row r="342" spans="1:14" ht="12" customHeight="1" x14ac:dyDescent="0.25">
      <c r="A342" s="6"/>
      <c r="B342" s="20" t="s">
        <v>27</v>
      </c>
      <c r="C342" s="21"/>
      <c r="D342" s="15"/>
      <c r="E342" s="15"/>
      <c r="F342" s="15"/>
      <c r="G342" s="16"/>
      <c r="H342" s="16"/>
      <c r="I342" s="16"/>
      <c r="J342" s="16"/>
      <c r="K342" s="17"/>
      <c r="L342" s="17"/>
      <c r="M342" s="17"/>
      <c r="N342" s="17"/>
    </row>
    <row r="343" spans="1:14" ht="12" customHeight="1" x14ac:dyDescent="0.25">
      <c r="A343" s="6" t="s">
        <v>67</v>
      </c>
      <c r="B343" s="52" t="s">
        <v>68</v>
      </c>
      <c r="C343" s="38" t="s">
        <v>69</v>
      </c>
      <c r="D343" s="15">
        <v>3.8</v>
      </c>
      <c r="E343" s="15">
        <v>4.8</v>
      </c>
      <c r="F343" s="15">
        <v>21.7</v>
      </c>
      <c r="G343" s="16">
        <v>145</v>
      </c>
      <c r="H343" s="16">
        <v>104</v>
      </c>
      <c r="I343" s="16">
        <v>15</v>
      </c>
      <c r="J343" s="16">
        <v>82</v>
      </c>
      <c r="K343" s="17">
        <v>1</v>
      </c>
      <c r="L343" s="17">
        <v>0.34</v>
      </c>
      <c r="M343" s="17">
        <v>9.4</v>
      </c>
      <c r="N343" s="17">
        <v>0.02</v>
      </c>
    </row>
    <row r="344" spans="1:14" ht="12" customHeight="1" x14ac:dyDescent="0.25">
      <c r="A344" s="22">
        <v>260</v>
      </c>
      <c r="B344" s="28" t="s">
        <v>195</v>
      </c>
      <c r="C344" s="38" t="s">
        <v>38</v>
      </c>
      <c r="D344" s="25">
        <v>10.6</v>
      </c>
      <c r="E344" s="25">
        <v>10.5</v>
      </c>
      <c r="F344" s="25">
        <v>2.4</v>
      </c>
      <c r="G344" s="26">
        <v>146</v>
      </c>
      <c r="H344" s="26">
        <v>15.7</v>
      </c>
      <c r="I344" s="26">
        <v>17.899999999999999</v>
      </c>
      <c r="J344" s="26">
        <v>23</v>
      </c>
      <c r="K344" s="27">
        <v>1.2</v>
      </c>
      <c r="L344" s="27">
        <v>0.06</v>
      </c>
      <c r="M344" s="27">
        <v>0.5</v>
      </c>
      <c r="N344" s="27">
        <v>0.01</v>
      </c>
    </row>
    <row r="345" spans="1:14" ht="12" customHeight="1" x14ac:dyDescent="0.25">
      <c r="A345" s="6">
        <v>302</v>
      </c>
      <c r="B345" s="23" t="s">
        <v>118</v>
      </c>
      <c r="C345" s="51">
        <v>150</v>
      </c>
      <c r="D345" s="15">
        <v>8.5</v>
      </c>
      <c r="E345" s="15">
        <v>7.3</v>
      </c>
      <c r="F345" s="15">
        <v>36.6</v>
      </c>
      <c r="G345" s="16">
        <v>246</v>
      </c>
      <c r="H345" s="16">
        <v>15</v>
      </c>
      <c r="I345" s="16">
        <v>133</v>
      </c>
      <c r="J345" s="16">
        <v>201</v>
      </c>
      <c r="K345" s="17">
        <v>4.5</v>
      </c>
      <c r="L345" s="17">
        <v>0.2</v>
      </c>
      <c r="M345" s="17">
        <v>0</v>
      </c>
      <c r="N345" s="17">
        <v>0</v>
      </c>
    </row>
    <row r="346" spans="1:14" ht="12" customHeight="1" x14ac:dyDescent="0.25">
      <c r="A346" s="22">
        <v>342</v>
      </c>
      <c r="B346" s="61" t="s">
        <v>196</v>
      </c>
      <c r="C346" s="38" t="s">
        <v>57</v>
      </c>
      <c r="D346" s="25">
        <v>0.2</v>
      </c>
      <c r="E346" s="15">
        <v>0.2</v>
      </c>
      <c r="F346" s="15">
        <v>13.9</v>
      </c>
      <c r="G346" s="16">
        <v>58</v>
      </c>
      <c r="H346" s="16">
        <v>7</v>
      </c>
      <c r="I346" s="16">
        <v>4</v>
      </c>
      <c r="J346" s="16">
        <v>4</v>
      </c>
      <c r="K346" s="17">
        <v>0.9</v>
      </c>
      <c r="L346" s="17">
        <v>0</v>
      </c>
      <c r="M346" s="17">
        <v>4.0999999999999996</v>
      </c>
      <c r="N346" s="17">
        <v>0</v>
      </c>
    </row>
    <row r="347" spans="1:14" ht="12" customHeight="1" x14ac:dyDescent="0.25">
      <c r="A347" s="6"/>
      <c r="B347" s="29" t="s">
        <v>33</v>
      </c>
      <c r="C347" s="21" t="s">
        <v>179</v>
      </c>
      <c r="D347" s="15">
        <v>5.32</v>
      </c>
      <c r="E347" s="15">
        <v>1.1800000000000002</v>
      </c>
      <c r="F347" s="15">
        <v>35.968000000000004</v>
      </c>
      <c r="G347" s="16">
        <v>176.2</v>
      </c>
      <c r="H347" s="16">
        <v>35.6</v>
      </c>
      <c r="I347" s="16">
        <v>0</v>
      </c>
      <c r="J347" s="16">
        <v>0</v>
      </c>
      <c r="K347" s="17">
        <v>1.8599999999999999</v>
      </c>
      <c r="L347" s="17">
        <v>0.23080000000000001</v>
      </c>
      <c r="M347" s="17">
        <v>0</v>
      </c>
      <c r="N347" s="17">
        <v>0</v>
      </c>
    </row>
    <row r="348" spans="1:14" ht="12" customHeight="1" x14ac:dyDescent="0.25">
      <c r="A348" s="6"/>
      <c r="B348" s="43" t="s">
        <v>26</v>
      </c>
      <c r="C348" s="46"/>
      <c r="D348" s="34">
        <f>SUM(D343:D347)</f>
        <v>28.419999999999998</v>
      </c>
      <c r="E348" s="34">
        <f t="shared" ref="E348:N348" si="60">SUM(E343:E347)</f>
        <v>23.98</v>
      </c>
      <c r="F348" s="34">
        <f t="shared" si="60"/>
        <v>110.56800000000001</v>
      </c>
      <c r="G348" s="35">
        <f t="shared" si="60"/>
        <v>771.2</v>
      </c>
      <c r="H348" s="35">
        <f t="shared" si="60"/>
        <v>177.29999999999998</v>
      </c>
      <c r="I348" s="35">
        <f t="shared" si="60"/>
        <v>169.9</v>
      </c>
      <c r="J348" s="35">
        <f t="shared" si="60"/>
        <v>310</v>
      </c>
      <c r="K348" s="36">
        <f t="shared" si="60"/>
        <v>9.4600000000000009</v>
      </c>
      <c r="L348" s="36">
        <f t="shared" si="60"/>
        <v>0.83080000000000009</v>
      </c>
      <c r="M348" s="36">
        <f t="shared" si="60"/>
        <v>14</v>
      </c>
      <c r="N348" s="36">
        <f t="shared" si="60"/>
        <v>0.03</v>
      </c>
    </row>
    <row r="349" spans="1:14" ht="12" customHeight="1" x14ac:dyDescent="0.25">
      <c r="A349" s="6"/>
      <c r="B349" s="20" t="s">
        <v>35</v>
      </c>
      <c r="C349" s="21"/>
      <c r="D349" s="15"/>
      <c r="E349" s="15"/>
      <c r="F349" s="15"/>
      <c r="G349" s="16"/>
      <c r="H349" s="16"/>
      <c r="I349" s="16"/>
      <c r="J349" s="16"/>
      <c r="K349" s="17"/>
      <c r="L349" s="17"/>
      <c r="M349" s="17"/>
      <c r="N349" s="17"/>
    </row>
    <row r="350" spans="1:14" ht="12" customHeight="1" x14ac:dyDescent="0.25">
      <c r="A350" s="6" t="s">
        <v>36</v>
      </c>
      <c r="B350" s="23" t="s">
        <v>123</v>
      </c>
      <c r="C350" s="21" t="s">
        <v>38</v>
      </c>
      <c r="D350" s="15">
        <v>4.8</v>
      </c>
      <c r="E350" s="15">
        <v>5.2</v>
      </c>
      <c r="F350" s="15">
        <v>51.3</v>
      </c>
      <c r="G350" s="16">
        <v>272</v>
      </c>
      <c r="H350" s="16">
        <v>31</v>
      </c>
      <c r="I350" s="16">
        <v>12</v>
      </c>
      <c r="J350" s="16">
        <v>52</v>
      </c>
      <c r="K350" s="17">
        <v>0.64</v>
      </c>
      <c r="L350" s="17">
        <v>0.05</v>
      </c>
      <c r="M350" s="17">
        <v>0.28999999999999998</v>
      </c>
      <c r="N350" s="17">
        <v>0.01</v>
      </c>
    </row>
    <row r="351" spans="1:14" ht="12" customHeight="1" x14ac:dyDescent="0.25">
      <c r="A351" s="22">
        <v>338</v>
      </c>
      <c r="B351" s="23" t="s">
        <v>23</v>
      </c>
      <c r="C351" s="38" t="s">
        <v>39</v>
      </c>
      <c r="D351" s="25">
        <v>0.4</v>
      </c>
      <c r="E351" s="25">
        <v>0.4</v>
      </c>
      <c r="F351" s="25">
        <v>10.8</v>
      </c>
      <c r="G351" s="26">
        <v>49</v>
      </c>
      <c r="H351" s="26">
        <v>18</v>
      </c>
      <c r="I351" s="26">
        <v>10</v>
      </c>
      <c r="J351" s="26">
        <v>12</v>
      </c>
      <c r="K351" s="27">
        <v>2.4</v>
      </c>
      <c r="L351" s="27">
        <v>0</v>
      </c>
      <c r="M351" s="27">
        <v>11</v>
      </c>
      <c r="N351" s="27">
        <v>0</v>
      </c>
    </row>
    <row r="352" spans="1:14" ht="12" customHeight="1" x14ac:dyDescent="0.25">
      <c r="A352" s="22" t="s">
        <v>79</v>
      </c>
      <c r="B352" s="61" t="s">
        <v>80</v>
      </c>
      <c r="C352" s="38" t="s">
        <v>57</v>
      </c>
      <c r="D352" s="25">
        <v>0.2</v>
      </c>
      <c r="E352" s="15">
        <v>0.1</v>
      </c>
      <c r="F352" s="15">
        <v>17</v>
      </c>
      <c r="G352" s="16">
        <v>69</v>
      </c>
      <c r="H352" s="16">
        <v>9</v>
      </c>
      <c r="I352" s="16">
        <v>3</v>
      </c>
      <c r="J352" s="16">
        <v>6</v>
      </c>
      <c r="K352" s="17">
        <v>0.1</v>
      </c>
      <c r="L352" s="17">
        <v>0.01</v>
      </c>
      <c r="M352" s="17">
        <v>15</v>
      </c>
      <c r="N352" s="17">
        <v>0</v>
      </c>
    </row>
    <row r="353" spans="1:14" ht="12" customHeight="1" x14ac:dyDescent="0.25">
      <c r="A353" s="6"/>
      <c r="B353" s="43" t="s">
        <v>26</v>
      </c>
      <c r="C353" s="46"/>
      <c r="D353" s="34">
        <f>SUM(D350:D352)</f>
        <v>5.4</v>
      </c>
      <c r="E353" s="34">
        <f t="shared" ref="E353:N353" si="61">SUM(E350:E352)</f>
        <v>5.7</v>
      </c>
      <c r="F353" s="34">
        <f t="shared" si="61"/>
        <v>79.099999999999994</v>
      </c>
      <c r="G353" s="35">
        <f t="shared" si="61"/>
        <v>390</v>
      </c>
      <c r="H353" s="35">
        <f t="shared" si="61"/>
        <v>58</v>
      </c>
      <c r="I353" s="35">
        <f t="shared" si="61"/>
        <v>25</v>
      </c>
      <c r="J353" s="35">
        <f t="shared" si="61"/>
        <v>70</v>
      </c>
      <c r="K353" s="36">
        <f t="shared" si="61"/>
        <v>3.14</v>
      </c>
      <c r="L353" s="36">
        <f t="shared" si="61"/>
        <v>6.0000000000000005E-2</v>
      </c>
      <c r="M353" s="36">
        <f t="shared" si="61"/>
        <v>26.29</v>
      </c>
      <c r="N353" s="36">
        <f t="shared" si="61"/>
        <v>0.01</v>
      </c>
    </row>
    <row r="354" spans="1:14" ht="12" customHeight="1" x14ac:dyDescent="0.25">
      <c r="A354" s="6"/>
      <c r="B354" s="47" t="s">
        <v>42</v>
      </c>
      <c r="C354" s="48"/>
      <c r="D354" s="48">
        <f>D341+D348+D353</f>
        <v>56.82</v>
      </c>
      <c r="E354" s="48">
        <f t="shared" ref="E354:N354" si="62">E341+E348+E353</f>
        <v>49.83</v>
      </c>
      <c r="F354" s="48">
        <f t="shared" si="62"/>
        <v>265.26800000000003</v>
      </c>
      <c r="G354" s="49">
        <f t="shared" si="62"/>
        <v>1739.2</v>
      </c>
      <c r="H354" s="49">
        <f t="shared" si="62"/>
        <v>538.29999999999995</v>
      </c>
      <c r="I354" s="49">
        <f t="shared" si="62"/>
        <v>223.9</v>
      </c>
      <c r="J354" s="49">
        <f t="shared" si="62"/>
        <v>574</v>
      </c>
      <c r="K354" s="50">
        <f t="shared" si="62"/>
        <v>14.200000000000001</v>
      </c>
      <c r="L354" s="50">
        <f t="shared" si="62"/>
        <v>1.0738000000000001</v>
      </c>
      <c r="M354" s="50">
        <f t="shared" si="62"/>
        <v>41.19</v>
      </c>
      <c r="N354" s="50">
        <f t="shared" si="62"/>
        <v>14.04</v>
      </c>
    </row>
    <row r="355" spans="1:14" ht="12" customHeight="1" x14ac:dyDescent="0.25">
      <c r="A355" s="6"/>
      <c r="B355" s="19" t="s">
        <v>43</v>
      </c>
      <c r="C355" s="21"/>
      <c r="D355" s="15"/>
      <c r="E355" s="15"/>
      <c r="F355" s="15"/>
      <c r="G355" s="16"/>
      <c r="H355" s="16"/>
      <c r="I355" s="16"/>
      <c r="J355" s="16"/>
      <c r="K355" s="17"/>
      <c r="L355" s="17"/>
      <c r="M355" s="17"/>
      <c r="N355" s="17"/>
    </row>
    <row r="356" spans="1:14" ht="12" customHeight="1" x14ac:dyDescent="0.25">
      <c r="A356" s="6"/>
      <c r="B356" s="20" t="s">
        <v>19</v>
      </c>
      <c r="C356" s="21"/>
      <c r="D356" s="15"/>
      <c r="E356" s="15"/>
      <c r="F356" s="15"/>
      <c r="G356" s="16"/>
      <c r="H356" s="16"/>
      <c r="I356" s="16"/>
      <c r="J356" s="16"/>
      <c r="K356" s="17"/>
      <c r="L356" s="17"/>
      <c r="M356" s="17"/>
      <c r="N356" s="17"/>
    </row>
    <row r="357" spans="1:14" ht="12" customHeight="1" x14ac:dyDescent="0.25">
      <c r="A357" s="22">
        <v>14</v>
      </c>
      <c r="B357" s="23" t="s">
        <v>60</v>
      </c>
      <c r="C357" s="38" t="s">
        <v>61</v>
      </c>
      <c r="D357" s="25">
        <v>0.2</v>
      </c>
      <c r="E357" s="25">
        <v>9.3000000000000007</v>
      </c>
      <c r="F357" s="25">
        <v>3.3</v>
      </c>
      <c r="G357" s="26">
        <v>98</v>
      </c>
      <c r="H357" s="26">
        <v>0</v>
      </c>
      <c r="I357" s="26">
        <v>0</v>
      </c>
      <c r="J357" s="26">
        <v>0</v>
      </c>
      <c r="K357" s="27">
        <v>0</v>
      </c>
      <c r="L357" s="27">
        <v>0</v>
      </c>
      <c r="M357" s="27">
        <v>0</v>
      </c>
      <c r="N357" s="27">
        <v>0</v>
      </c>
    </row>
    <row r="358" spans="1:14" ht="12" customHeight="1" x14ac:dyDescent="0.25">
      <c r="A358" s="6" t="s">
        <v>197</v>
      </c>
      <c r="B358" s="23" t="s">
        <v>198</v>
      </c>
      <c r="C358" s="21" t="s">
        <v>99</v>
      </c>
      <c r="D358" s="15">
        <v>7.2</v>
      </c>
      <c r="E358" s="15">
        <v>12.1</v>
      </c>
      <c r="F358" s="15">
        <v>14</v>
      </c>
      <c r="G358" s="16">
        <v>194</v>
      </c>
      <c r="H358" s="16">
        <v>19</v>
      </c>
      <c r="I358" s="16">
        <v>28</v>
      </c>
      <c r="J358" s="16">
        <v>65</v>
      </c>
      <c r="K358" s="17">
        <v>1.6</v>
      </c>
      <c r="L358" s="17">
        <v>0.02</v>
      </c>
      <c r="M358" s="17">
        <v>6.2</v>
      </c>
      <c r="N358" s="17">
        <v>0</v>
      </c>
    </row>
    <row r="359" spans="1:14" ht="12" customHeight="1" x14ac:dyDescent="0.25">
      <c r="A359" s="6">
        <v>306</v>
      </c>
      <c r="B359" s="29" t="s">
        <v>154</v>
      </c>
      <c r="C359" s="51">
        <v>20</v>
      </c>
      <c r="D359" s="15">
        <v>2</v>
      </c>
      <c r="E359" s="15">
        <v>1</v>
      </c>
      <c r="F359" s="15">
        <v>12</v>
      </c>
      <c r="G359" s="16">
        <v>65</v>
      </c>
      <c r="H359" s="16">
        <v>7</v>
      </c>
      <c r="I359" s="16">
        <v>21</v>
      </c>
      <c r="J359" s="16">
        <v>60</v>
      </c>
      <c r="K359" s="17">
        <v>0.7</v>
      </c>
      <c r="L359" s="17">
        <v>0.08</v>
      </c>
      <c r="M359" s="17">
        <v>0</v>
      </c>
      <c r="N359" s="17">
        <v>0</v>
      </c>
    </row>
    <row r="360" spans="1:14" ht="12" customHeight="1" x14ac:dyDescent="0.25">
      <c r="A360" s="22"/>
      <c r="B360" s="28" t="s">
        <v>100</v>
      </c>
      <c r="C360" s="38" t="s">
        <v>101</v>
      </c>
      <c r="D360" s="15">
        <v>0</v>
      </c>
      <c r="E360" s="15">
        <v>0</v>
      </c>
      <c r="F360" s="15">
        <v>13.8</v>
      </c>
      <c r="G360" s="16">
        <v>55</v>
      </c>
      <c r="H360" s="16">
        <v>0</v>
      </c>
      <c r="I360" s="16">
        <v>0</v>
      </c>
      <c r="J360" s="16">
        <v>0</v>
      </c>
      <c r="K360" s="17">
        <v>0</v>
      </c>
      <c r="L360" s="17">
        <v>0</v>
      </c>
      <c r="M360" s="17">
        <v>0</v>
      </c>
      <c r="N360" s="17">
        <v>0</v>
      </c>
    </row>
    <row r="361" spans="1:14" ht="12" customHeight="1" x14ac:dyDescent="0.25">
      <c r="A361" s="22">
        <v>377</v>
      </c>
      <c r="B361" s="23" t="s">
        <v>40</v>
      </c>
      <c r="C361" s="38" t="s">
        <v>41</v>
      </c>
      <c r="D361" s="15">
        <v>0.3</v>
      </c>
      <c r="E361" s="15">
        <v>0.1</v>
      </c>
      <c r="F361" s="15">
        <v>10.3</v>
      </c>
      <c r="G361" s="16">
        <v>43</v>
      </c>
      <c r="H361" s="16">
        <v>8</v>
      </c>
      <c r="I361" s="16">
        <v>5</v>
      </c>
      <c r="J361" s="16">
        <v>10</v>
      </c>
      <c r="K361" s="17">
        <v>0.9</v>
      </c>
      <c r="L361" s="17">
        <v>0</v>
      </c>
      <c r="M361" s="17">
        <v>2.9</v>
      </c>
      <c r="N361" s="17">
        <v>0</v>
      </c>
    </row>
    <row r="362" spans="1:14" ht="12" customHeight="1" x14ac:dyDescent="0.25">
      <c r="A362" s="6"/>
      <c r="B362" s="29" t="s">
        <v>25</v>
      </c>
      <c r="C362" s="21" t="s">
        <v>102</v>
      </c>
      <c r="D362" s="15">
        <v>3.1</v>
      </c>
      <c r="E362" s="15">
        <v>0.79120000000000001</v>
      </c>
      <c r="F362" s="15">
        <v>22.628319999999999</v>
      </c>
      <c r="G362" s="16">
        <v>110</v>
      </c>
      <c r="H362" s="16">
        <v>15.823999999999998</v>
      </c>
      <c r="I362" s="16">
        <v>0</v>
      </c>
      <c r="J362" s="16">
        <v>0</v>
      </c>
      <c r="K362" s="17">
        <v>0.79120000000000001</v>
      </c>
      <c r="L362" s="17">
        <v>0.12659200000000001</v>
      </c>
      <c r="M362" s="17">
        <v>0</v>
      </c>
      <c r="N362" s="17">
        <v>0</v>
      </c>
    </row>
    <row r="363" spans="1:14" ht="12" customHeight="1" x14ac:dyDescent="0.25">
      <c r="A363" s="6"/>
      <c r="B363" s="43" t="s">
        <v>26</v>
      </c>
      <c r="C363" s="70"/>
      <c r="D363" s="34">
        <f>SUM(D357:D362)</f>
        <v>12.8</v>
      </c>
      <c r="E363" s="34">
        <f t="shared" ref="E363:N363" si="63">SUM(E357:E362)</f>
        <v>23.2912</v>
      </c>
      <c r="F363" s="34">
        <f t="shared" si="63"/>
        <v>76.028320000000008</v>
      </c>
      <c r="G363" s="35">
        <f t="shared" si="63"/>
        <v>565</v>
      </c>
      <c r="H363" s="35">
        <f t="shared" si="63"/>
        <v>49.823999999999998</v>
      </c>
      <c r="I363" s="35">
        <f t="shared" si="63"/>
        <v>54</v>
      </c>
      <c r="J363" s="35">
        <f t="shared" si="63"/>
        <v>135</v>
      </c>
      <c r="K363" s="36">
        <f t="shared" si="63"/>
        <v>3.9911999999999996</v>
      </c>
      <c r="L363" s="36">
        <f t="shared" si="63"/>
        <v>0.22659200000000002</v>
      </c>
      <c r="M363" s="36">
        <f t="shared" si="63"/>
        <v>9.1</v>
      </c>
      <c r="N363" s="36">
        <f t="shared" si="63"/>
        <v>0</v>
      </c>
    </row>
    <row r="364" spans="1:14" ht="12" customHeight="1" x14ac:dyDescent="0.25">
      <c r="A364" s="6"/>
      <c r="B364" s="20" t="s">
        <v>27</v>
      </c>
      <c r="C364" s="21"/>
      <c r="D364" s="15"/>
      <c r="E364" s="15"/>
      <c r="F364" s="15"/>
      <c r="G364" s="16"/>
      <c r="H364" s="16"/>
      <c r="I364" s="16"/>
      <c r="J364" s="16"/>
      <c r="K364" s="17"/>
      <c r="L364" s="17"/>
      <c r="M364" s="17"/>
      <c r="N364" s="17"/>
    </row>
    <row r="365" spans="1:14" ht="12" customHeight="1" x14ac:dyDescent="0.25">
      <c r="A365" s="6" t="s">
        <v>199</v>
      </c>
      <c r="B365" s="45" t="s">
        <v>200</v>
      </c>
      <c r="C365" s="21" t="s">
        <v>50</v>
      </c>
      <c r="D365" s="15">
        <v>1.5</v>
      </c>
      <c r="E365" s="15">
        <v>5.4</v>
      </c>
      <c r="F365" s="15">
        <v>7.7</v>
      </c>
      <c r="G365" s="16">
        <v>85</v>
      </c>
      <c r="H365" s="16">
        <v>29</v>
      </c>
      <c r="I365" s="16">
        <v>16</v>
      </c>
      <c r="J365" s="16">
        <v>38</v>
      </c>
      <c r="K365" s="17">
        <v>0.9</v>
      </c>
      <c r="L365" s="17">
        <v>0.2</v>
      </c>
      <c r="M365" s="17">
        <v>15</v>
      </c>
      <c r="N365" s="17">
        <v>0.03</v>
      </c>
    </row>
    <row r="366" spans="1:14" ht="12" customHeight="1" x14ac:dyDescent="0.25">
      <c r="A366" s="22">
        <v>271</v>
      </c>
      <c r="B366" s="23" t="s">
        <v>130</v>
      </c>
      <c r="C366" s="38" t="s">
        <v>38</v>
      </c>
      <c r="D366" s="25">
        <v>13.8</v>
      </c>
      <c r="E366" s="25">
        <v>11.3</v>
      </c>
      <c r="F366" s="25">
        <v>10.1</v>
      </c>
      <c r="G366" s="26">
        <v>198</v>
      </c>
      <c r="H366" s="26">
        <v>10</v>
      </c>
      <c r="I366" s="26">
        <v>10</v>
      </c>
      <c r="J366" s="26">
        <v>53</v>
      </c>
      <c r="K366" s="27">
        <v>1</v>
      </c>
      <c r="L366" s="27">
        <v>0.3</v>
      </c>
      <c r="M366" s="27">
        <v>0</v>
      </c>
      <c r="N366" s="27">
        <v>0</v>
      </c>
    </row>
    <row r="367" spans="1:14" ht="12" customHeight="1" x14ac:dyDescent="0.25">
      <c r="A367" s="6">
        <v>309</v>
      </c>
      <c r="B367" s="23" t="s">
        <v>90</v>
      </c>
      <c r="C367" s="51">
        <v>150</v>
      </c>
      <c r="D367" s="15">
        <v>5.4</v>
      </c>
      <c r="E367" s="15">
        <v>4.9000000000000004</v>
      </c>
      <c r="F367" s="15">
        <v>27.9</v>
      </c>
      <c r="G367" s="16">
        <v>178</v>
      </c>
      <c r="H367" s="16">
        <v>6</v>
      </c>
      <c r="I367" s="16">
        <v>8</v>
      </c>
      <c r="J367" s="16">
        <v>35</v>
      </c>
      <c r="K367" s="17">
        <v>0.8</v>
      </c>
      <c r="L367" s="17">
        <v>0.1</v>
      </c>
      <c r="M367" s="17">
        <v>0</v>
      </c>
      <c r="N367" s="17">
        <v>0</v>
      </c>
    </row>
    <row r="368" spans="1:14" ht="12" customHeight="1" x14ac:dyDescent="0.25">
      <c r="A368" s="22">
        <v>71</v>
      </c>
      <c r="B368" s="28" t="s">
        <v>30</v>
      </c>
      <c r="C368" s="38" t="s">
        <v>119</v>
      </c>
      <c r="D368" s="25">
        <v>0.5</v>
      </c>
      <c r="E368" s="25">
        <v>0</v>
      </c>
      <c r="F368" s="25">
        <v>1.5</v>
      </c>
      <c r="G368" s="26">
        <v>8</v>
      </c>
      <c r="H368" s="26">
        <v>14</v>
      </c>
      <c r="I368" s="26">
        <v>8</v>
      </c>
      <c r="J368" s="26">
        <v>25</v>
      </c>
      <c r="K368" s="27">
        <v>0.4</v>
      </c>
      <c r="L368" s="27">
        <v>0</v>
      </c>
      <c r="M368" s="27">
        <v>6</v>
      </c>
      <c r="N368" s="27">
        <v>0</v>
      </c>
    </row>
    <row r="369" spans="1:224" s="75" customFormat="1" ht="12" customHeight="1" x14ac:dyDescent="0.25">
      <c r="A369" s="54"/>
      <c r="B369" s="76" t="s">
        <v>31</v>
      </c>
      <c r="C369" s="56" t="s">
        <v>142</v>
      </c>
      <c r="D369" s="57">
        <v>1.7</v>
      </c>
      <c r="E369" s="57">
        <v>6.2</v>
      </c>
      <c r="F369" s="57">
        <v>15.7</v>
      </c>
      <c r="G369" s="58">
        <v>124</v>
      </c>
      <c r="H369" s="58">
        <v>0</v>
      </c>
      <c r="I369" s="58">
        <v>0</v>
      </c>
      <c r="J369" s="58">
        <v>0</v>
      </c>
      <c r="K369" s="59">
        <v>0</v>
      </c>
      <c r="L369" s="59">
        <v>0</v>
      </c>
      <c r="M369" s="59">
        <v>0</v>
      </c>
      <c r="N369" s="59">
        <v>0</v>
      </c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77"/>
      <c r="AN369" s="77"/>
      <c r="AO369" s="77"/>
      <c r="AP369" s="77"/>
      <c r="AQ369" s="77"/>
      <c r="AR369" s="77"/>
      <c r="AS369" s="77"/>
      <c r="AT369" s="77"/>
      <c r="AU369" s="77"/>
      <c r="AV369" s="77"/>
      <c r="AW369" s="77"/>
      <c r="AX369" s="77"/>
      <c r="AY369" s="77"/>
      <c r="AZ369" s="77"/>
      <c r="BA369" s="77"/>
      <c r="BB369" s="77"/>
      <c r="BC369" s="77"/>
      <c r="BD369" s="77"/>
      <c r="BE369" s="77"/>
      <c r="BF369" s="77"/>
      <c r="BG369" s="77"/>
      <c r="BH369" s="77"/>
      <c r="BI369" s="77"/>
      <c r="BJ369" s="77"/>
      <c r="BK369" s="77"/>
      <c r="BL369" s="77"/>
      <c r="BM369" s="77"/>
      <c r="BN369" s="77"/>
      <c r="BO369" s="77"/>
      <c r="BP369" s="77"/>
      <c r="BQ369" s="77"/>
      <c r="BR369" s="77"/>
      <c r="BS369" s="77"/>
      <c r="BT369" s="77"/>
      <c r="BU369" s="77"/>
      <c r="BV369" s="77"/>
      <c r="BW369" s="77"/>
      <c r="BX369" s="77"/>
      <c r="BY369" s="77"/>
      <c r="BZ369" s="77"/>
      <c r="CA369" s="77"/>
      <c r="CB369" s="77"/>
      <c r="CC369" s="77"/>
      <c r="CD369" s="77"/>
      <c r="CE369" s="77"/>
      <c r="CF369" s="77"/>
      <c r="CG369" s="77"/>
      <c r="CH369" s="77"/>
      <c r="CI369" s="77"/>
      <c r="CJ369" s="77"/>
      <c r="CK369" s="77"/>
      <c r="CL369" s="77"/>
      <c r="CM369" s="77"/>
      <c r="CN369" s="77"/>
      <c r="CO369" s="77"/>
      <c r="CP369" s="77"/>
      <c r="CQ369" s="77"/>
      <c r="CR369" s="77"/>
      <c r="CS369" s="77"/>
      <c r="CT369" s="77"/>
      <c r="CU369" s="77"/>
      <c r="CV369" s="77"/>
      <c r="CW369" s="77"/>
      <c r="CX369" s="77"/>
      <c r="CY369" s="77"/>
      <c r="CZ369" s="77"/>
      <c r="DA369" s="77"/>
      <c r="DB369" s="77"/>
      <c r="DC369" s="77"/>
      <c r="DD369" s="77"/>
      <c r="DE369" s="77"/>
      <c r="DF369" s="77"/>
      <c r="DG369" s="77"/>
      <c r="DH369" s="77"/>
      <c r="DI369" s="77"/>
      <c r="DJ369" s="77"/>
      <c r="DK369" s="77"/>
      <c r="DL369" s="77"/>
      <c r="DM369" s="77"/>
      <c r="DN369" s="77"/>
      <c r="DO369" s="77"/>
      <c r="DP369" s="77"/>
      <c r="DQ369" s="77"/>
      <c r="DR369" s="77"/>
      <c r="DS369" s="77"/>
      <c r="DT369" s="77"/>
      <c r="DU369" s="77"/>
      <c r="DV369" s="77"/>
      <c r="DW369" s="77"/>
      <c r="DX369" s="77"/>
      <c r="DY369" s="77"/>
      <c r="DZ369" s="77"/>
      <c r="EA369" s="77"/>
      <c r="EB369" s="77"/>
      <c r="EC369" s="77"/>
      <c r="ED369" s="77"/>
      <c r="EE369" s="77"/>
      <c r="EF369" s="77"/>
      <c r="EG369" s="77"/>
      <c r="EH369" s="77"/>
      <c r="EI369" s="77"/>
      <c r="EJ369" s="77"/>
      <c r="EK369" s="77"/>
      <c r="EL369" s="77"/>
      <c r="EM369" s="77"/>
      <c r="EN369" s="77"/>
      <c r="EO369" s="77"/>
      <c r="EP369" s="77"/>
      <c r="EQ369" s="77"/>
      <c r="ER369" s="77"/>
      <c r="ES369" s="77"/>
      <c r="ET369" s="77"/>
      <c r="EU369" s="77"/>
      <c r="EV369" s="77"/>
      <c r="EW369" s="77"/>
      <c r="EX369" s="77"/>
      <c r="EY369" s="77"/>
      <c r="EZ369" s="77"/>
      <c r="FA369" s="77"/>
      <c r="FB369" s="77"/>
      <c r="FC369" s="77"/>
      <c r="FD369" s="77"/>
      <c r="FE369" s="77"/>
      <c r="FF369" s="77"/>
      <c r="FG369" s="77"/>
      <c r="FH369" s="77"/>
      <c r="FI369" s="77"/>
      <c r="FJ369" s="77"/>
      <c r="FK369" s="77"/>
      <c r="FL369" s="77"/>
      <c r="FM369" s="77"/>
      <c r="FN369" s="77"/>
      <c r="FO369" s="77"/>
      <c r="FP369" s="77"/>
      <c r="FQ369" s="77"/>
      <c r="FR369" s="77"/>
      <c r="FS369" s="77"/>
      <c r="FT369" s="77"/>
      <c r="FU369" s="77"/>
      <c r="FV369" s="77"/>
      <c r="FW369" s="77"/>
      <c r="FX369" s="77"/>
      <c r="FY369" s="77"/>
      <c r="FZ369" s="77"/>
      <c r="GA369" s="77"/>
      <c r="GB369" s="77"/>
      <c r="GC369" s="77"/>
      <c r="GD369" s="77"/>
      <c r="GE369" s="77"/>
      <c r="GF369" s="77"/>
      <c r="GG369" s="77"/>
      <c r="GH369" s="77"/>
      <c r="GI369" s="77"/>
      <c r="GJ369" s="77"/>
      <c r="GK369" s="77"/>
      <c r="GL369" s="77"/>
      <c r="GM369" s="77"/>
      <c r="GN369" s="77"/>
      <c r="GO369" s="77"/>
      <c r="GP369" s="77"/>
      <c r="GQ369" s="77"/>
      <c r="GR369" s="77"/>
      <c r="GS369" s="77"/>
      <c r="GT369" s="77"/>
      <c r="GU369" s="77"/>
      <c r="GV369" s="77"/>
      <c r="GW369" s="77"/>
      <c r="GX369" s="77"/>
      <c r="GY369" s="77"/>
      <c r="GZ369" s="77"/>
      <c r="HA369" s="77"/>
      <c r="HB369" s="77"/>
      <c r="HC369" s="77"/>
      <c r="HD369" s="77"/>
      <c r="HE369" s="77"/>
      <c r="HF369" s="77"/>
      <c r="HG369" s="77"/>
      <c r="HH369" s="77"/>
      <c r="HI369" s="77"/>
      <c r="HJ369" s="77"/>
      <c r="HK369" s="77"/>
      <c r="HL369" s="77"/>
      <c r="HM369" s="77"/>
      <c r="HN369" s="77"/>
      <c r="HO369" s="77"/>
      <c r="HP369" s="77"/>
    </row>
    <row r="370" spans="1:224" ht="12" customHeight="1" x14ac:dyDescent="0.25">
      <c r="A370" s="6">
        <v>389</v>
      </c>
      <c r="B370" s="39" t="s">
        <v>32</v>
      </c>
      <c r="C370" s="21" t="s">
        <v>57</v>
      </c>
      <c r="D370" s="15">
        <v>0.2</v>
      </c>
      <c r="E370" s="15">
        <v>0.1</v>
      </c>
      <c r="F370" s="15">
        <v>10.1</v>
      </c>
      <c r="G370" s="16">
        <v>41</v>
      </c>
      <c r="H370" s="16">
        <v>5</v>
      </c>
      <c r="I370" s="16">
        <v>4</v>
      </c>
      <c r="J370" s="16">
        <v>8</v>
      </c>
      <c r="K370" s="17">
        <v>0.9</v>
      </c>
      <c r="L370" s="17">
        <v>0</v>
      </c>
      <c r="M370" s="17">
        <v>0.1</v>
      </c>
      <c r="N370" s="17">
        <v>0</v>
      </c>
    </row>
    <row r="371" spans="1:224" ht="12" customHeight="1" x14ac:dyDescent="0.25">
      <c r="A371" s="6"/>
      <c r="B371" s="29" t="s">
        <v>33</v>
      </c>
      <c r="C371" s="21" t="s">
        <v>201</v>
      </c>
      <c r="D371" s="15">
        <v>3.8</v>
      </c>
      <c r="E371" s="15">
        <v>0.8</v>
      </c>
      <c r="F371" s="15">
        <v>25.1</v>
      </c>
      <c r="G371" s="16">
        <v>123</v>
      </c>
      <c r="H371" s="16">
        <v>28</v>
      </c>
      <c r="I371" s="16">
        <v>0</v>
      </c>
      <c r="J371" s="16">
        <v>0</v>
      </c>
      <c r="K371" s="17">
        <v>1.5</v>
      </c>
      <c r="L371" s="17">
        <v>0.2</v>
      </c>
      <c r="M371" s="17">
        <v>0</v>
      </c>
      <c r="N371" s="17">
        <v>0</v>
      </c>
    </row>
    <row r="372" spans="1:224" ht="12" customHeight="1" x14ac:dyDescent="0.25">
      <c r="A372" s="6"/>
      <c r="B372" s="43" t="s">
        <v>26</v>
      </c>
      <c r="C372" s="46"/>
      <c r="D372" s="34">
        <f>SUM(D365:D371)</f>
        <v>26.900000000000002</v>
      </c>
      <c r="E372" s="34">
        <f t="shared" ref="E372:N372" si="64">SUM(E365:E371)</f>
        <v>28.700000000000003</v>
      </c>
      <c r="F372" s="34">
        <f t="shared" si="64"/>
        <v>98.1</v>
      </c>
      <c r="G372" s="35">
        <f t="shared" si="64"/>
        <v>757</v>
      </c>
      <c r="H372" s="35">
        <f t="shared" si="64"/>
        <v>92</v>
      </c>
      <c r="I372" s="35">
        <f t="shared" si="64"/>
        <v>46</v>
      </c>
      <c r="J372" s="35">
        <f t="shared" si="64"/>
        <v>159</v>
      </c>
      <c r="K372" s="36">
        <f t="shared" si="64"/>
        <v>5.5</v>
      </c>
      <c r="L372" s="36">
        <f t="shared" si="64"/>
        <v>0.8</v>
      </c>
      <c r="M372" s="36">
        <f t="shared" si="64"/>
        <v>21.1</v>
      </c>
      <c r="N372" s="36">
        <f t="shared" si="64"/>
        <v>0.03</v>
      </c>
    </row>
    <row r="373" spans="1:224" ht="12" customHeight="1" x14ac:dyDescent="0.25">
      <c r="A373" s="6"/>
      <c r="B373" s="20" t="s">
        <v>35</v>
      </c>
      <c r="C373" s="21"/>
      <c r="D373" s="15"/>
      <c r="E373" s="15"/>
      <c r="F373" s="15"/>
      <c r="G373" s="16"/>
      <c r="H373" s="16"/>
      <c r="I373" s="16"/>
      <c r="J373" s="16"/>
      <c r="K373" s="17"/>
      <c r="L373" s="17"/>
      <c r="M373" s="17"/>
      <c r="N373" s="17"/>
    </row>
    <row r="374" spans="1:224" ht="12" customHeight="1" x14ac:dyDescent="0.25">
      <c r="A374" s="22" t="s">
        <v>143</v>
      </c>
      <c r="B374" s="45" t="s">
        <v>202</v>
      </c>
      <c r="C374" s="38" t="s">
        <v>38</v>
      </c>
      <c r="D374" s="25">
        <v>12.8</v>
      </c>
      <c r="E374" s="25">
        <v>15</v>
      </c>
      <c r="F374" s="25">
        <v>27.8</v>
      </c>
      <c r="G374" s="26">
        <v>298</v>
      </c>
      <c r="H374" s="26">
        <v>289</v>
      </c>
      <c r="I374" s="26">
        <v>25</v>
      </c>
      <c r="J374" s="26">
        <v>204</v>
      </c>
      <c r="K374" s="27">
        <v>0.7</v>
      </c>
      <c r="L374" s="27">
        <v>7.0000000000000007E-2</v>
      </c>
      <c r="M374" s="27">
        <v>0.06</v>
      </c>
      <c r="N374" s="27">
        <v>0.03</v>
      </c>
    </row>
    <row r="375" spans="1:224" ht="12" customHeight="1" x14ac:dyDescent="0.25">
      <c r="A375" s="22">
        <v>388</v>
      </c>
      <c r="B375" s="23" t="s">
        <v>107</v>
      </c>
      <c r="C375" s="38" t="s">
        <v>57</v>
      </c>
      <c r="D375" s="15">
        <v>0.7</v>
      </c>
      <c r="E375" s="15">
        <v>0.3</v>
      </c>
      <c r="F375" s="15">
        <v>24.6</v>
      </c>
      <c r="G375" s="16">
        <v>104</v>
      </c>
      <c r="H375" s="16">
        <v>10</v>
      </c>
      <c r="I375" s="16">
        <v>3</v>
      </c>
      <c r="J375" s="16">
        <v>3</v>
      </c>
      <c r="K375" s="17">
        <v>0.7</v>
      </c>
      <c r="L375" s="17">
        <v>0.1</v>
      </c>
      <c r="M375" s="17">
        <v>0.1</v>
      </c>
      <c r="N375" s="17">
        <v>0</v>
      </c>
    </row>
    <row r="376" spans="1:224" ht="12" customHeight="1" x14ac:dyDescent="0.25">
      <c r="A376" s="6"/>
      <c r="B376" s="43" t="s">
        <v>26</v>
      </c>
      <c r="C376" s="46"/>
      <c r="D376" s="34">
        <f>SUM(D374:D375)</f>
        <v>13.5</v>
      </c>
      <c r="E376" s="34">
        <f t="shared" ref="E376:N376" si="65">SUM(E374:E375)</f>
        <v>15.3</v>
      </c>
      <c r="F376" s="34">
        <f t="shared" si="65"/>
        <v>52.400000000000006</v>
      </c>
      <c r="G376" s="35">
        <f t="shared" si="65"/>
        <v>402</v>
      </c>
      <c r="H376" s="35">
        <f t="shared" si="65"/>
        <v>299</v>
      </c>
      <c r="I376" s="35">
        <f t="shared" si="65"/>
        <v>28</v>
      </c>
      <c r="J376" s="35">
        <f t="shared" si="65"/>
        <v>207</v>
      </c>
      <c r="K376" s="36">
        <f t="shared" si="65"/>
        <v>1.4</v>
      </c>
      <c r="L376" s="36">
        <f t="shared" si="65"/>
        <v>0.17</v>
      </c>
      <c r="M376" s="36">
        <f t="shared" si="65"/>
        <v>0.16</v>
      </c>
      <c r="N376" s="36">
        <f t="shared" si="65"/>
        <v>0.03</v>
      </c>
    </row>
    <row r="377" spans="1:224" ht="12" customHeight="1" x14ac:dyDescent="0.25">
      <c r="A377" s="6"/>
      <c r="B377" s="47" t="s">
        <v>42</v>
      </c>
      <c r="C377" s="48"/>
      <c r="D377" s="48">
        <f>D363+D372+D376</f>
        <v>53.2</v>
      </c>
      <c r="E377" s="48">
        <f t="shared" ref="E377:N377" si="66">E363+E372+E376</f>
        <v>67.291200000000003</v>
      </c>
      <c r="F377" s="48">
        <f t="shared" si="66"/>
        <v>226.52832000000001</v>
      </c>
      <c r="G377" s="49">
        <f t="shared" si="66"/>
        <v>1724</v>
      </c>
      <c r="H377" s="49">
        <f t="shared" si="66"/>
        <v>440.82400000000001</v>
      </c>
      <c r="I377" s="49">
        <f t="shared" si="66"/>
        <v>128</v>
      </c>
      <c r="J377" s="49">
        <f t="shared" si="66"/>
        <v>501</v>
      </c>
      <c r="K377" s="50">
        <f t="shared" si="66"/>
        <v>10.8912</v>
      </c>
      <c r="L377" s="50">
        <f t="shared" si="66"/>
        <v>1.1965919999999999</v>
      </c>
      <c r="M377" s="50">
        <f t="shared" si="66"/>
        <v>30.360000000000003</v>
      </c>
      <c r="N377" s="50">
        <f t="shared" si="66"/>
        <v>0.06</v>
      </c>
    </row>
    <row r="378" spans="1:224" ht="12" customHeight="1" x14ac:dyDescent="0.25">
      <c r="A378" s="6"/>
      <c r="B378" s="19" t="s">
        <v>59</v>
      </c>
      <c r="C378" s="21"/>
      <c r="D378" s="15"/>
      <c r="E378" s="15"/>
      <c r="F378" s="15"/>
      <c r="G378" s="16"/>
      <c r="H378" s="16"/>
      <c r="I378" s="16"/>
      <c r="J378" s="16"/>
      <c r="K378" s="17"/>
      <c r="L378" s="17"/>
      <c r="M378" s="17"/>
      <c r="N378" s="17"/>
    </row>
    <row r="379" spans="1:224" ht="12" customHeight="1" x14ac:dyDescent="0.25">
      <c r="A379" s="6"/>
      <c r="B379" s="20" t="s">
        <v>19</v>
      </c>
      <c r="C379" s="21"/>
      <c r="D379" s="15"/>
      <c r="E379" s="15"/>
      <c r="F379" s="15"/>
      <c r="G379" s="16"/>
      <c r="H379" s="16"/>
      <c r="I379" s="16"/>
      <c r="J379" s="16"/>
      <c r="K379" s="17"/>
      <c r="L379" s="17"/>
      <c r="M379" s="17"/>
      <c r="N379" s="17"/>
    </row>
    <row r="380" spans="1:224" ht="12" customHeight="1" x14ac:dyDescent="0.25">
      <c r="A380" s="22">
        <v>14</v>
      </c>
      <c r="B380" s="23" t="s">
        <v>82</v>
      </c>
      <c r="C380" s="38" t="s">
        <v>83</v>
      </c>
      <c r="D380" s="25">
        <v>0.1</v>
      </c>
      <c r="E380" s="25">
        <v>7.3</v>
      </c>
      <c r="F380" s="25">
        <v>0.1</v>
      </c>
      <c r="G380" s="26">
        <v>66</v>
      </c>
      <c r="H380" s="26">
        <v>2</v>
      </c>
      <c r="I380" s="26">
        <v>0</v>
      </c>
      <c r="J380" s="26">
        <v>3</v>
      </c>
      <c r="K380" s="27">
        <v>0</v>
      </c>
      <c r="L380" s="27">
        <v>0</v>
      </c>
      <c r="M380" s="27">
        <v>0</v>
      </c>
      <c r="N380" s="27">
        <v>0</v>
      </c>
    </row>
    <row r="381" spans="1:224" ht="12" customHeight="1" x14ac:dyDescent="0.25">
      <c r="A381" s="22">
        <v>223</v>
      </c>
      <c r="B381" s="23" t="s">
        <v>84</v>
      </c>
      <c r="C381" s="38" t="s">
        <v>85</v>
      </c>
      <c r="D381" s="25">
        <v>25.7</v>
      </c>
      <c r="E381" s="25">
        <v>20.100000000000001</v>
      </c>
      <c r="F381" s="25">
        <v>38.200000000000003</v>
      </c>
      <c r="G381" s="26">
        <v>437</v>
      </c>
      <c r="H381" s="26">
        <v>306</v>
      </c>
      <c r="I381" s="26">
        <v>41</v>
      </c>
      <c r="J381" s="26">
        <v>373</v>
      </c>
      <c r="K381" s="27">
        <v>1</v>
      </c>
      <c r="L381" s="27">
        <v>0.1</v>
      </c>
      <c r="M381" s="27">
        <v>0.5</v>
      </c>
      <c r="N381" s="27">
        <v>0.1</v>
      </c>
    </row>
    <row r="382" spans="1:224" ht="12" customHeight="1" x14ac:dyDescent="0.25">
      <c r="A382" s="22">
        <v>338</v>
      </c>
      <c r="B382" s="23" t="s">
        <v>23</v>
      </c>
      <c r="C382" s="38" t="s">
        <v>39</v>
      </c>
      <c r="D382" s="25">
        <v>0.4</v>
      </c>
      <c r="E382" s="15">
        <v>0.4</v>
      </c>
      <c r="F382" s="15">
        <v>10.8</v>
      </c>
      <c r="G382" s="16">
        <v>49</v>
      </c>
      <c r="H382" s="16">
        <v>18</v>
      </c>
      <c r="I382" s="16">
        <v>10</v>
      </c>
      <c r="J382" s="16">
        <v>12</v>
      </c>
      <c r="K382" s="17">
        <v>2.4</v>
      </c>
      <c r="L382" s="17">
        <v>0</v>
      </c>
      <c r="M382" s="17">
        <v>11</v>
      </c>
      <c r="N382" s="17">
        <v>0</v>
      </c>
    </row>
    <row r="383" spans="1:224" ht="12" customHeight="1" x14ac:dyDescent="0.25">
      <c r="A383" s="22">
        <v>376</v>
      </c>
      <c r="B383" s="23" t="s">
        <v>24</v>
      </c>
      <c r="C383" s="38" t="s">
        <v>57</v>
      </c>
      <c r="D383" s="15">
        <v>0.2</v>
      </c>
      <c r="E383" s="15">
        <v>0.1</v>
      </c>
      <c r="F383" s="15">
        <v>5</v>
      </c>
      <c r="G383" s="16">
        <v>21</v>
      </c>
      <c r="H383" s="16">
        <v>5</v>
      </c>
      <c r="I383" s="16">
        <v>4</v>
      </c>
      <c r="J383" s="16">
        <v>8</v>
      </c>
      <c r="K383" s="17">
        <v>0.9</v>
      </c>
      <c r="L383" s="17">
        <v>0</v>
      </c>
      <c r="M383" s="17">
        <v>0.1</v>
      </c>
      <c r="N383" s="17">
        <v>0</v>
      </c>
    </row>
    <row r="384" spans="1:224" ht="12" customHeight="1" x14ac:dyDescent="0.25">
      <c r="A384" s="6"/>
      <c r="B384" s="29" t="s">
        <v>25</v>
      </c>
      <c r="C384" s="21" t="s">
        <v>86</v>
      </c>
      <c r="D384" s="15">
        <v>2</v>
      </c>
      <c r="E384" s="15">
        <v>0.5</v>
      </c>
      <c r="F384" s="15">
        <v>14.3</v>
      </c>
      <c r="G384" s="16">
        <v>70</v>
      </c>
      <c r="H384" s="16">
        <v>10</v>
      </c>
      <c r="I384" s="16">
        <v>0</v>
      </c>
      <c r="J384" s="16">
        <v>0</v>
      </c>
      <c r="K384" s="17">
        <v>0.5</v>
      </c>
      <c r="L384" s="17">
        <v>0.1</v>
      </c>
      <c r="M384" s="17">
        <v>0</v>
      </c>
      <c r="N384" s="17">
        <v>0</v>
      </c>
    </row>
    <row r="385" spans="1:14" ht="12" customHeight="1" x14ac:dyDescent="0.25">
      <c r="A385" s="6"/>
      <c r="B385" s="43" t="s">
        <v>26</v>
      </c>
      <c r="C385" s="46"/>
      <c r="D385" s="34">
        <f>SUM(D380:D384)</f>
        <v>28.4</v>
      </c>
      <c r="E385" s="34">
        <f t="shared" ref="E385:N385" si="67">SUM(E380:E384)</f>
        <v>28.400000000000002</v>
      </c>
      <c r="F385" s="34">
        <f t="shared" si="67"/>
        <v>68.400000000000006</v>
      </c>
      <c r="G385" s="35">
        <f t="shared" si="67"/>
        <v>643</v>
      </c>
      <c r="H385" s="35">
        <f t="shared" si="67"/>
        <v>341</v>
      </c>
      <c r="I385" s="35">
        <f t="shared" si="67"/>
        <v>55</v>
      </c>
      <c r="J385" s="35">
        <f t="shared" si="67"/>
        <v>396</v>
      </c>
      <c r="K385" s="36">
        <f t="shared" si="67"/>
        <v>4.8</v>
      </c>
      <c r="L385" s="36">
        <f t="shared" si="67"/>
        <v>0.2</v>
      </c>
      <c r="M385" s="36">
        <f t="shared" si="67"/>
        <v>11.6</v>
      </c>
      <c r="N385" s="36">
        <f t="shared" si="67"/>
        <v>0.1</v>
      </c>
    </row>
    <row r="386" spans="1:14" ht="12" customHeight="1" x14ac:dyDescent="0.25">
      <c r="A386" s="6"/>
      <c r="B386" s="20" t="s">
        <v>27</v>
      </c>
      <c r="C386" s="21"/>
      <c r="D386" s="15"/>
      <c r="E386" s="15"/>
      <c r="F386" s="15"/>
      <c r="G386" s="16"/>
      <c r="H386" s="16"/>
      <c r="I386" s="16"/>
      <c r="J386" s="16"/>
      <c r="K386" s="17"/>
      <c r="L386" s="17"/>
      <c r="M386" s="17"/>
      <c r="N386" s="17"/>
    </row>
    <row r="387" spans="1:14" ht="12" customHeight="1" x14ac:dyDescent="0.25">
      <c r="A387" s="6" t="s">
        <v>103</v>
      </c>
      <c r="B387" s="45" t="s">
        <v>104</v>
      </c>
      <c r="C387" s="21" t="s">
        <v>57</v>
      </c>
      <c r="D387" s="25">
        <v>1.84</v>
      </c>
      <c r="E387" s="25">
        <v>2.4</v>
      </c>
      <c r="F387" s="25">
        <v>9.36</v>
      </c>
      <c r="G387" s="16">
        <v>77</v>
      </c>
      <c r="H387" s="16">
        <v>13</v>
      </c>
      <c r="I387" s="16">
        <v>21</v>
      </c>
      <c r="J387" s="16">
        <v>56</v>
      </c>
      <c r="K387" s="17">
        <v>0.72</v>
      </c>
      <c r="L387" s="17">
        <v>0.32</v>
      </c>
      <c r="M387" s="17">
        <v>0.08</v>
      </c>
      <c r="N387" s="17">
        <v>8.0000000000000002E-3</v>
      </c>
    </row>
    <row r="388" spans="1:14" ht="12" customHeight="1" x14ac:dyDescent="0.25">
      <c r="A388" s="22">
        <v>234</v>
      </c>
      <c r="B388" s="23" t="s">
        <v>139</v>
      </c>
      <c r="C388" s="38" t="s">
        <v>38</v>
      </c>
      <c r="D388" s="25">
        <v>15.3</v>
      </c>
      <c r="E388" s="25">
        <v>12.5</v>
      </c>
      <c r="F388" s="25">
        <v>18.399999999999999</v>
      </c>
      <c r="G388" s="26">
        <v>246</v>
      </c>
      <c r="H388" s="26">
        <v>62</v>
      </c>
      <c r="I388" s="26">
        <v>43</v>
      </c>
      <c r="J388" s="26">
        <v>176</v>
      </c>
      <c r="K388" s="27">
        <v>1.3</v>
      </c>
      <c r="L388" s="27">
        <v>0.2</v>
      </c>
      <c r="M388" s="27">
        <v>0.4</v>
      </c>
      <c r="N388" s="27">
        <v>4.4000000000000004</v>
      </c>
    </row>
    <row r="389" spans="1:14" ht="12" customHeight="1" x14ac:dyDescent="0.25">
      <c r="A389" s="22">
        <v>312</v>
      </c>
      <c r="B389" s="23" t="s">
        <v>73</v>
      </c>
      <c r="C389" s="38" t="s">
        <v>99</v>
      </c>
      <c r="D389" s="25">
        <v>3.1</v>
      </c>
      <c r="E389" s="25">
        <v>5.2</v>
      </c>
      <c r="F389" s="25">
        <v>12.1</v>
      </c>
      <c r="G389" s="26">
        <v>108</v>
      </c>
      <c r="H389" s="26">
        <v>38</v>
      </c>
      <c r="I389" s="26">
        <v>28</v>
      </c>
      <c r="J389" s="26">
        <v>82</v>
      </c>
      <c r="K389" s="27">
        <v>1</v>
      </c>
      <c r="L389" s="27">
        <v>0.1</v>
      </c>
      <c r="M389" s="27">
        <v>5.0999999999999996</v>
      </c>
      <c r="N389" s="27">
        <v>0.1</v>
      </c>
    </row>
    <row r="390" spans="1:14" ht="12" customHeight="1" x14ac:dyDescent="0.25">
      <c r="A390" s="22" t="s">
        <v>140</v>
      </c>
      <c r="B390" s="23" t="s">
        <v>141</v>
      </c>
      <c r="C390" s="51">
        <v>70</v>
      </c>
      <c r="D390" s="25">
        <v>1.1000000000000001</v>
      </c>
      <c r="E390" s="25">
        <v>3.6</v>
      </c>
      <c r="F390" s="25">
        <v>8.5</v>
      </c>
      <c r="G390" s="26">
        <v>71</v>
      </c>
      <c r="H390" s="26">
        <v>30</v>
      </c>
      <c r="I390" s="26">
        <v>10</v>
      </c>
      <c r="J390" s="26">
        <v>19</v>
      </c>
      <c r="K390" s="27">
        <v>0.4</v>
      </c>
      <c r="L390" s="27">
        <v>0</v>
      </c>
      <c r="M390" s="27">
        <v>18.600000000000001</v>
      </c>
      <c r="N390" s="27">
        <v>0</v>
      </c>
    </row>
    <row r="391" spans="1:14" ht="12" customHeight="1" x14ac:dyDescent="0.25">
      <c r="A391" s="22"/>
      <c r="B391" s="23" t="s">
        <v>193</v>
      </c>
      <c r="C391" s="51">
        <v>20</v>
      </c>
      <c r="D391" s="25">
        <v>1.5</v>
      </c>
      <c r="E391" s="25">
        <v>2.8</v>
      </c>
      <c r="F391" s="25">
        <v>13.6</v>
      </c>
      <c r="G391" s="26">
        <v>86</v>
      </c>
      <c r="H391" s="26">
        <v>0</v>
      </c>
      <c r="I391" s="26">
        <v>0</v>
      </c>
      <c r="J391" s="26">
        <v>0</v>
      </c>
      <c r="K391" s="27">
        <v>0</v>
      </c>
      <c r="L391" s="27">
        <v>0</v>
      </c>
      <c r="M391" s="27">
        <v>0</v>
      </c>
      <c r="N391" s="27">
        <v>0</v>
      </c>
    </row>
    <row r="392" spans="1:14" ht="12" customHeight="1" x14ac:dyDescent="0.25">
      <c r="A392" s="22" t="s">
        <v>79</v>
      </c>
      <c r="B392" s="61" t="s">
        <v>80</v>
      </c>
      <c r="C392" s="38" t="s">
        <v>57</v>
      </c>
      <c r="D392" s="25">
        <v>0.2</v>
      </c>
      <c r="E392" s="15">
        <v>0.1</v>
      </c>
      <c r="F392" s="15">
        <v>17</v>
      </c>
      <c r="G392" s="16">
        <v>69</v>
      </c>
      <c r="H392" s="16">
        <v>9</v>
      </c>
      <c r="I392" s="16">
        <v>3</v>
      </c>
      <c r="J392" s="16">
        <v>6</v>
      </c>
      <c r="K392" s="17">
        <v>0.1</v>
      </c>
      <c r="L392" s="17">
        <v>0.01</v>
      </c>
      <c r="M392" s="17">
        <v>15</v>
      </c>
      <c r="N392" s="17">
        <v>0</v>
      </c>
    </row>
    <row r="393" spans="1:14" ht="12" customHeight="1" x14ac:dyDescent="0.25">
      <c r="A393" s="6"/>
      <c r="B393" s="29" t="s">
        <v>33</v>
      </c>
      <c r="C393" s="21" t="s">
        <v>203</v>
      </c>
      <c r="D393" s="15">
        <v>5.08</v>
      </c>
      <c r="E393" s="15">
        <v>1.1200000000000001</v>
      </c>
      <c r="F393" s="15">
        <v>34.252000000000002</v>
      </c>
      <c r="G393" s="16">
        <v>167.8</v>
      </c>
      <c r="H393" s="16">
        <v>34.4</v>
      </c>
      <c r="I393" s="16">
        <v>0</v>
      </c>
      <c r="J393" s="16">
        <v>0</v>
      </c>
      <c r="K393" s="17">
        <v>1.7999999999999998</v>
      </c>
      <c r="L393" s="17">
        <v>0.22120000000000001</v>
      </c>
      <c r="M393" s="17">
        <v>0</v>
      </c>
      <c r="N393" s="17">
        <v>0</v>
      </c>
    </row>
    <row r="394" spans="1:14" ht="12" customHeight="1" x14ac:dyDescent="0.25">
      <c r="A394" s="6"/>
      <c r="B394" s="43" t="s">
        <v>26</v>
      </c>
      <c r="C394" s="46"/>
      <c r="D394" s="34">
        <f>SUM(D387:D393)</f>
        <v>28.120000000000005</v>
      </c>
      <c r="E394" s="34">
        <f t="shared" ref="E394:N394" si="68">SUM(E387:E393)</f>
        <v>27.720000000000006</v>
      </c>
      <c r="F394" s="34">
        <f t="shared" si="68"/>
        <v>113.21200000000002</v>
      </c>
      <c r="G394" s="64">
        <f t="shared" si="68"/>
        <v>824.8</v>
      </c>
      <c r="H394" s="35">
        <f t="shared" si="68"/>
        <v>186.4</v>
      </c>
      <c r="I394" s="35">
        <f t="shared" si="68"/>
        <v>105</v>
      </c>
      <c r="J394" s="35">
        <f t="shared" si="68"/>
        <v>339</v>
      </c>
      <c r="K394" s="36">
        <f t="shared" si="68"/>
        <v>5.32</v>
      </c>
      <c r="L394" s="36">
        <f t="shared" si="68"/>
        <v>0.85119999999999996</v>
      </c>
      <c r="M394" s="36">
        <f t="shared" si="68"/>
        <v>39.18</v>
      </c>
      <c r="N394" s="36">
        <f t="shared" si="68"/>
        <v>4.508</v>
      </c>
    </row>
    <row r="395" spans="1:14" ht="12" customHeight="1" x14ac:dyDescent="0.25">
      <c r="A395" s="6"/>
      <c r="B395" s="20" t="s">
        <v>35</v>
      </c>
      <c r="C395" s="21"/>
      <c r="D395" s="15"/>
      <c r="E395" s="15"/>
      <c r="F395" s="15"/>
      <c r="G395" s="16"/>
      <c r="H395" s="16"/>
      <c r="I395" s="16"/>
      <c r="J395" s="16"/>
      <c r="K395" s="17"/>
      <c r="L395" s="17"/>
      <c r="M395" s="17"/>
      <c r="N395" s="17"/>
    </row>
    <row r="396" spans="1:14" ht="12" customHeight="1" x14ac:dyDescent="0.25">
      <c r="A396" s="22" t="s">
        <v>36</v>
      </c>
      <c r="B396" s="45" t="s">
        <v>58</v>
      </c>
      <c r="C396" s="38" t="s">
        <v>38</v>
      </c>
      <c r="D396" s="25">
        <v>11.7</v>
      </c>
      <c r="E396" s="25">
        <v>7.5</v>
      </c>
      <c r="F396" s="25">
        <v>24.8</v>
      </c>
      <c r="G396" s="26">
        <v>213</v>
      </c>
      <c r="H396" s="26">
        <v>37</v>
      </c>
      <c r="I396" s="26">
        <v>33</v>
      </c>
      <c r="J396" s="26">
        <v>76</v>
      </c>
      <c r="K396" s="27">
        <v>0.96</v>
      </c>
      <c r="L396" s="27">
        <v>0.08</v>
      </c>
      <c r="M396" s="27">
        <v>1.2</v>
      </c>
      <c r="N396" s="27">
        <v>0.03</v>
      </c>
    </row>
    <row r="397" spans="1:14" ht="12" customHeight="1" x14ac:dyDescent="0.25">
      <c r="A397" s="22">
        <v>338</v>
      </c>
      <c r="B397" s="23" t="s">
        <v>23</v>
      </c>
      <c r="C397" s="38" t="s">
        <v>180</v>
      </c>
      <c r="D397" s="25">
        <v>0.4</v>
      </c>
      <c r="E397" s="25">
        <v>0.4</v>
      </c>
      <c r="F397" s="25">
        <v>10.4</v>
      </c>
      <c r="G397" s="26">
        <v>47</v>
      </c>
      <c r="H397" s="26">
        <v>17</v>
      </c>
      <c r="I397" s="26">
        <v>10</v>
      </c>
      <c r="J397" s="26">
        <v>12</v>
      </c>
      <c r="K397" s="27">
        <v>2.2999999999999998</v>
      </c>
      <c r="L397" s="27">
        <v>0</v>
      </c>
      <c r="M397" s="27">
        <v>10.6</v>
      </c>
      <c r="N397" s="27">
        <v>0</v>
      </c>
    </row>
    <row r="398" spans="1:14" ht="12" customHeight="1" x14ac:dyDescent="0.25">
      <c r="A398" s="6">
        <v>376</v>
      </c>
      <c r="B398" s="39" t="s">
        <v>24</v>
      </c>
      <c r="C398" s="21" t="s">
        <v>57</v>
      </c>
      <c r="D398" s="15">
        <v>0.2</v>
      </c>
      <c r="E398" s="15">
        <v>0.1</v>
      </c>
      <c r="F398" s="15">
        <v>5</v>
      </c>
      <c r="G398" s="16">
        <v>21</v>
      </c>
      <c r="H398" s="16">
        <v>5</v>
      </c>
      <c r="I398" s="16">
        <v>4</v>
      </c>
      <c r="J398" s="16">
        <v>8</v>
      </c>
      <c r="K398" s="17">
        <v>0.9</v>
      </c>
      <c r="L398" s="17">
        <v>0</v>
      </c>
      <c r="M398" s="17">
        <v>0.1</v>
      </c>
      <c r="N398" s="17">
        <v>0</v>
      </c>
    </row>
    <row r="399" spans="1:14" ht="12" customHeight="1" x14ac:dyDescent="0.25">
      <c r="A399" s="6"/>
      <c r="B399" s="43" t="s">
        <v>26</v>
      </c>
      <c r="C399" s="46"/>
      <c r="D399" s="34">
        <f>SUM(D396:D398)</f>
        <v>12.299999999999999</v>
      </c>
      <c r="E399" s="34">
        <f t="shared" ref="E399:N399" si="69">SUM(E396:E398)</f>
        <v>8</v>
      </c>
      <c r="F399" s="34">
        <f t="shared" si="69"/>
        <v>40.200000000000003</v>
      </c>
      <c r="G399" s="35">
        <f t="shared" si="69"/>
        <v>281</v>
      </c>
      <c r="H399" s="35">
        <f t="shared" si="69"/>
        <v>59</v>
      </c>
      <c r="I399" s="35">
        <f t="shared" si="69"/>
        <v>47</v>
      </c>
      <c r="J399" s="35">
        <f t="shared" si="69"/>
        <v>96</v>
      </c>
      <c r="K399" s="36">
        <f t="shared" si="69"/>
        <v>4.16</v>
      </c>
      <c r="L399" s="36">
        <f t="shared" si="69"/>
        <v>0.08</v>
      </c>
      <c r="M399" s="36">
        <f t="shared" si="69"/>
        <v>11.899999999999999</v>
      </c>
      <c r="N399" s="36">
        <f t="shared" si="69"/>
        <v>0.03</v>
      </c>
    </row>
    <row r="400" spans="1:14" ht="12" customHeight="1" x14ac:dyDescent="0.25">
      <c r="A400" s="6"/>
      <c r="B400" s="53" t="s">
        <v>42</v>
      </c>
      <c r="C400" s="48"/>
      <c r="D400" s="48">
        <f>D385+D394+D399</f>
        <v>68.820000000000007</v>
      </c>
      <c r="E400" s="48">
        <f t="shared" ref="E400:N400" si="70">E385+E394+E399</f>
        <v>64.12</v>
      </c>
      <c r="F400" s="48">
        <f t="shared" si="70"/>
        <v>221.81200000000001</v>
      </c>
      <c r="G400" s="49">
        <f t="shared" si="70"/>
        <v>1748.8</v>
      </c>
      <c r="H400" s="49">
        <f t="shared" si="70"/>
        <v>586.4</v>
      </c>
      <c r="I400" s="49">
        <f t="shared" si="70"/>
        <v>207</v>
      </c>
      <c r="J400" s="49">
        <f t="shared" si="70"/>
        <v>831</v>
      </c>
      <c r="K400" s="50">
        <f t="shared" si="70"/>
        <v>14.280000000000001</v>
      </c>
      <c r="L400" s="50">
        <f t="shared" si="70"/>
        <v>1.1312</v>
      </c>
      <c r="M400" s="50">
        <f t="shared" si="70"/>
        <v>62.68</v>
      </c>
      <c r="N400" s="50">
        <f t="shared" si="70"/>
        <v>4.6379999999999999</v>
      </c>
    </row>
    <row r="401" spans="1:14" ht="12" customHeight="1" x14ac:dyDescent="0.25">
      <c r="A401" s="6"/>
      <c r="B401" s="19" t="s">
        <v>81</v>
      </c>
      <c r="C401" s="21"/>
      <c r="D401" s="15"/>
      <c r="E401" s="15"/>
      <c r="F401" s="15"/>
      <c r="G401" s="16"/>
      <c r="H401" s="16"/>
      <c r="I401" s="16"/>
      <c r="J401" s="16"/>
      <c r="K401" s="17"/>
      <c r="L401" s="17"/>
      <c r="M401" s="17"/>
      <c r="N401" s="17"/>
    </row>
    <row r="402" spans="1:14" ht="12" customHeight="1" x14ac:dyDescent="0.25">
      <c r="A402" s="6"/>
      <c r="B402" s="20" t="s">
        <v>19</v>
      </c>
      <c r="C402" s="21"/>
      <c r="D402" s="15"/>
      <c r="E402" s="15"/>
      <c r="F402" s="15"/>
      <c r="G402" s="16"/>
      <c r="H402" s="16"/>
      <c r="I402" s="16"/>
      <c r="J402" s="16"/>
      <c r="K402" s="17"/>
      <c r="L402" s="17"/>
      <c r="M402" s="17"/>
      <c r="N402" s="17"/>
    </row>
    <row r="403" spans="1:14" ht="12" customHeight="1" x14ac:dyDescent="0.25">
      <c r="A403" s="22">
        <v>14</v>
      </c>
      <c r="B403" s="23" t="s">
        <v>82</v>
      </c>
      <c r="C403" s="38" t="s">
        <v>83</v>
      </c>
      <c r="D403" s="25">
        <v>0.1</v>
      </c>
      <c r="E403" s="25">
        <v>7.3</v>
      </c>
      <c r="F403" s="25">
        <v>0.1</v>
      </c>
      <c r="G403" s="26">
        <v>66</v>
      </c>
      <c r="H403" s="26">
        <v>2</v>
      </c>
      <c r="I403" s="26">
        <v>0</v>
      </c>
      <c r="J403" s="26">
        <v>3</v>
      </c>
      <c r="K403" s="27">
        <v>0</v>
      </c>
      <c r="L403" s="27">
        <v>0</v>
      </c>
      <c r="M403" s="27">
        <v>0</v>
      </c>
      <c r="N403" s="27">
        <v>0</v>
      </c>
    </row>
    <row r="404" spans="1:14" ht="12" customHeight="1" x14ac:dyDescent="0.25">
      <c r="A404" s="69" t="s">
        <v>61</v>
      </c>
      <c r="B404" s="23" t="s">
        <v>124</v>
      </c>
      <c r="C404" s="38" t="s">
        <v>61</v>
      </c>
      <c r="D404" s="25">
        <v>3.5</v>
      </c>
      <c r="E404" s="25">
        <v>4.4000000000000004</v>
      </c>
      <c r="F404" s="25">
        <v>0</v>
      </c>
      <c r="G404" s="26">
        <v>53</v>
      </c>
      <c r="H404" s="26">
        <v>150</v>
      </c>
      <c r="I404" s="26">
        <v>8</v>
      </c>
      <c r="J404" s="26">
        <v>90</v>
      </c>
      <c r="K404" s="27">
        <v>0.15</v>
      </c>
      <c r="L404" s="27">
        <v>0.01</v>
      </c>
      <c r="M404" s="27">
        <v>0.12</v>
      </c>
      <c r="N404" s="27">
        <v>0.05</v>
      </c>
    </row>
    <row r="405" spans="1:14" ht="12" customHeight="1" x14ac:dyDescent="0.25">
      <c r="A405" s="22" t="s">
        <v>62</v>
      </c>
      <c r="B405" s="28" t="s">
        <v>63</v>
      </c>
      <c r="C405" s="38" t="s">
        <v>64</v>
      </c>
      <c r="D405" s="25">
        <v>4</v>
      </c>
      <c r="E405" s="25">
        <v>6.1</v>
      </c>
      <c r="F405" s="25">
        <v>22.8</v>
      </c>
      <c r="G405" s="26">
        <v>163</v>
      </c>
      <c r="H405" s="26">
        <v>113</v>
      </c>
      <c r="I405" s="26">
        <v>23</v>
      </c>
      <c r="J405" s="26">
        <v>113</v>
      </c>
      <c r="K405" s="27">
        <v>0.3</v>
      </c>
      <c r="L405" s="27">
        <v>0.04</v>
      </c>
      <c r="M405" s="27">
        <v>1.2</v>
      </c>
      <c r="N405" s="27">
        <v>0.2</v>
      </c>
    </row>
    <row r="406" spans="1:14" ht="12" customHeight="1" x14ac:dyDescent="0.25">
      <c r="A406" s="6"/>
      <c r="B406" s="28" t="s">
        <v>126</v>
      </c>
      <c r="C406" s="38" t="s">
        <v>38</v>
      </c>
      <c r="D406" s="15">
        <v>2.8</v>
      </c>
      <c r="E406" s="15">
        <v>2.8</v>
      </c>
      <c r="F406" s="15">
        <v>11.5</v>
      </c>
      <c r="G406" s="16">
        <v>82</v>
      </c>
      <c r="H406" s="16">
        <v>0</v>
      </c>
      <c r="I406" s="16">
        <v>0</v>
      </c>
      <c r="J406" s="16">
        <v>0</v>
      </c>
      <c r="K406" s="17">
        <v>0</v>
      </c>
      <c r="L406" s="17">
        <v>0</v>
      </c>
      <c r="M406" s="17">
        <v>0</v>
      </c>
      <c r="N406" s="17">
        <v>0</v>
      </c>
    </row>
    <row r="407" spans="1:14" ht="12" customHeight="1" x14ac:dyDescent="0.25">
      <c r="A407" s="22">
        <v>376</v>
      </c>
      <c r="B407" s="23" t="s">
        <v>24</v>
      </c>
      <c r="C407" s="38" t="s">
        <v>57</v>
      </c>
      <c r="D407" s="15">
        <v>0.2</v>
      </c>
      <c r="E407" s="15">
        <v>0.1</v>
      </c>
      <c r="F407" s="15">
        <v>5</v>
      </c>
      <c r="G407" s="16">
        <v>21</v>
      </c>
      <c r="H407" s="16">
        <v>5</v>
      </c>
      <c r="I407" s="16">
        <v>4</v>
      </c>
      <c r="J407" s="16">
        <v>8</v>
      </c>
      <c r="K407" s="17">
        <v>0.9</v>
      </c>
      <c r="L407" s="17">
        <v>0</v>
      </c>
      <c r="M407" s="17">
        <v>0.1</v>
      </c>
      <c r="N407" s="17">
        <v>0</v>
      </c>
    </row>
    <row r="408" spans="1:14" ht="12" customHeight="1" x14ac:dyDescent="0.25">
      <c r="A408" s="6"/>
      <c r="B408" s="29" t="s">
        <v>25</v>
      </c>
      <c r="C408" s="21" t="s">
        <v>159</v>
      </c>
      <c r="D408" s="15">
        <v>2.4</v>
      </c>
      <c r="E408" s="15">
        <v>0.6</v>
      </c>
      <c r="F408" s="15">
        <v>17.16</v>
      </c>
      <c r="G408" s="16">
        <v>85</v>
      </c>
      <c r="H408" s="16">
        <v>12</v>
      </c>
      <c r="I408" s="16">
        <v>0</v>
      </c>
      <c r="J408" s="16">
        <v>0</v>
      </c>
      <c r="K408" s="17">
        <v>0.6</v>
      </c>
      <c r="L408" s="17">
        <v>9.6000000000000002E-2</v>
      </c>
      <c r="M408" s="17">
        <v>0</v>
      </c>
      <c r="N408" s="17">
        <v>0</v>
      </c>
    </row>
    <row r="409" spans="1:14" ht="12" customHeight="1" x14ac:dyDescent="0.25">
      <c r="A409" s="6"/>
      <c r="B409" s="43" t="s">
        <v>26</v>
      </c>
      <c r="C409" s="46"/>
      <c r="D409" s="34">
        <f>SUM(D403:D408)</f>
        <v>12.999999999999998</v>
      </c>
      <c r="E409" s="34">
        <f t="shared" ref="E409:N409" si="71">SUM(E403:E408)</f>
        <v>21.3</v>
      </c>
      <c r="F409" s="34">
        <f t="shared" si="71"/>
        <v>56.56</v>
      </c>
      <c r="G409" s="35">
        <f t="shared" si="71"/>
        <v>470</v>
      </c>
      <c r="H409" s="35">
        <f t="shared" si="71"/>
        <v>282</v>
      </c>
      <c r="I409" s="35">
        <f t="shared" si="71"/>
        <v>35</v>
      </c>
      <c r="J409" s="35">
        <f t="shared" si="71"/>
        <v>214</v>
      </c>
      <c r="K409" s="36">
        <f t="shared" si="71"/>
        <v>1.9500000000000002</v>
      </c>
      <c r="L409" s="36">
        <f t="shared" si="71"/>
        <v>0.14600000000000002</v>
      </c>
      <c r="M409" s="36">
        <f t="shared" si="71"/>
        <v>1.42</v>
      </c>
      <c r="N409" s="36">
        <f t="shared" si="71"/>
        <v>0.25</v>
      </c>
    </row>
    <row r="410" spans="1:14" ht="12" customHeight="1" x14ac:dyDescent="0.25">
      <c r="A410" s="6"/>
      <c r="B410" s="20" t="s">
        <v>27</v>
      </c>
      <c r="C410" s="21"/>
      <c r="D410" s="15"/>
      <c r="E410" s="15"/>
      <c r="F410" s="15"/>
      <c r="G410" s="16"/>
      <c r="H410" s="16"/>
      <c r="I410" s="16"/>
      <c r="J410" s="16"/>
      <c r="K410" s="17"/>
      <c r="L410" s="17"/>
      <c r="M410" s="17"/>
      <c r="N410" s="17"/>
    </row>
    <row r="411" spans="1:14" ht="12" customHeight="1" x14ac:dyDescent="0.25">
      <c r="A411" s="6" t="s">
        <v>204</v>
      </c>
      <c r="B411" s="23" t="s">
        <v>205</v>
      </c>
      <c r="C411" s="38" t="s">
        <v>57</v>
      </c>
      <c r="D411" s="25">
        <v>2.4</v>
      </c>
      <c r="E411" s="25">
        <v>4.16</v>
      </c>
      <c r="F411" s="25">
        <v>10.8</v>
      </c>
      <c r="G411" s="16">
        <v>90</v>
      </c>
      <c r="H411" s="16">
        <v>114</v>
      </c>
      <c r="I411" s="16">
        <v>126</v>
      </c>
      <c r="J411" s="16">
        <v>342</v>
      </c>
      <c r="K411" s="17">
        <v>0.58399999999999996</v>
      </c>
      <c r="L411" s="17">
        <v>0.27</v>
      </c>
      <c r="M411" s="17">
        <v>28</v>
      </c>
      <c r="N411" s="17">
        <v>0.30399999999999999</v>
      </c>
    </row>
    <row r="412" spans="1:14" ht="12" customHeight="1" x14ac:dyDescent="0.25">
      <c r="A412" s="6" t="s">
        <v>163</v>
      </c>
      <c r="B412" s="23" t="s">
        <v>164</v>
      </c>
      <c r="C412" s="38" t="s">
        <v>38</v>
      </c>
      <c r="D412" s="25">
        <v>24</v>
      </c>
      <c r="E412" s="25">
        <v>16.7</v>
      </c>
      <c r="F412" s="25">
        <v>12.4</v>
      </c>
      <c r="G412" s="16">
        <v>296</v>
      </c>
      <c r="H412" s="16">
        <v>17</v>
      </c>
      <c r="I412" s="16">
        <v>89</v>
      </c>
      <c r="J412" s="16">
        <v>173</v>
      </c>
      <c r="K412" s="17">
        <v>2.11</v>
      </c>
      <c r="L412" s="17">
        <v>0.11</v>
      </c>
      <c r="M412" s="17">
        <v>1.66</v>
      </c>
      <c r="N412" s="17">
        <v>0.08</v>
      </c>
    </row>
    <row r="413" spans="1:14" ht="12" customHeight="1" x14ac:dyDescent="0.25">
      <c r="A413" s="6">
        <v>309</v>
      </c>
      <c r="B413" s="23" t="s">
        <v>52</v>
      </c>
      <c r="C413" s="51">
        <v>150</v>
      </c>
      <c r="D413" s="15">
        <v>5.4</v>
      </c>
      <c r="E413" s="15">
        <v>4.9000000000000004</v>
      </c>
      <c r="F413" s="15">
        <v>27.9</v>
      </c>
      <c r="G413" s="16">
        <v>178</v>
      </c>
      <c r="H413" s="16">
        <v>6</v>
      </c>
      <c r="I413" s="16">
        <v>8</v>
      </c>
      <c r="J413" s="16">
        <v>35</v>
      </c>
      <c r="K413" s="17">
        <v>0.8</v>
      </c>
      <c r="L413" s="17">
        <v>0.1</v>
      </c>
      <c r="M413" s="17">
        <v>0</v>
      </c>
      <c r="N413" s="17">
        <v>0</v>
      </c>
    </row>
    <row r="414" spans="1:14" ht="12" customHeight="1" x14ac:dyDescent="0.25">
      <c r="A414" s="22">
        <v>71</v>
      </c>
      <c r="B414" s="28" t="s">
        <v>53</v>
      </c>
      <c r="C414" s="38" t="s">
        <v>119</v>
      </c>
      <c r="D414" s="25">
        <v>0.7</v>
      </c>
      <c r="E414" s="25">
        <v>0.1</v>
      </c>
      <c r="F414" s="25">
        <v>2.4</v>
      </c>
      <c r="G414" s="26">
        <v>14</v>
      </c>
      <c r="H414" s="26">
        <v>8</v>
      </c>
      <c r="I414" s="26">
        <v>12</v>
      </c>
      <c r="J414" s="26">
        <v>16</v>
      </c>
      <c r="K414" s="27">
        <v>0.6</v>
      </c>
      <c r="L414" s="27">
        <v>0.04</v>
      </c>
      <c r="M414" s="27">
        <v>15</v>
      </c>
      <c r="N414" s="27">
        <v>0</v>
      </c>
    </row>
    <row r="415" spans="1:14" ht="12" customHeight="1" x14ac:dyDescent="0.25">
      <c r="A415" s="22">
        <v>338</v>
      </c>
      <c r="B415" s="23" t="s">
        <v>23</v>
      </c>
      <c r="C415" s="38" t="s">
        <v>39</v>
      </c>
      <c r="D415" s="25">
        <v>0.4</v>
      </c>
      <c r="E415" s="15">
        <v>0.4</v>
      </c>
      <c r="F415" s="15">
        <v>10.8</v>
      </c>
      <c r="G415" s="16">
        <v>49</v>
      </c>
      <c r="H415" s="16">
        <v>18</v>
      </c>
      <c r="I415" s="16">
        <v>10</v>
      </c>
      <c r="J415" s="16">
        <v>12</v>
      </c>
      <c r="K415" s="17">
        <v>2.4</v>
      </c>
      <c r="L415" s="17">
        <v>0</v>
      </c>
      <c r="M415" s="17">
        <v>11</v>
      </c>
      <c r="N415" s="17">
        <v>0</v>
      </c>
    </row>
    <row r="416" spans="1:14" ht="12" customHeight="1" x14ac:dyDescent="0.25">
      <c r="A416" s="22">
        <v>348</v>
      </c>
      <c r="B416" s="52" t="s">
        <v>74</v>
      </c>
      <c r="C416" s="38" t="s">
        <v>57</v>
      </c>
      <c r="D416" s="15">
        <v>1.1000000000000001</v>
      </c>
      <c r="E416" s="15">
        <v>0</v>
      </c>
      <c r="F416" s="15">
        <v>13.2</v>
      </c>
      <c r="G416" s="16">
        <v>86</v>
      </c>
      <c r="H416" s="16">
        <v>33</v>
      </c>
      <c r="I416" s="16">
        <v>21</v>
      </c>
      <c r="J416" s="16">
        <v>29</v>
      </c>
      <c r="K416" s="17">
        <v>0.7</v>
      </c>
      <c r="L416" s="17">
        <v>0</v>
      </c>
      <c r="M416" s="17">
        <v>0.9</v>
      </c>
      <c r="N416" s="17">
        <v>0</v>
      </c>
    </row>
    <row r="417" spans="1:14" ht="12" customHeight="1" x14ac:dyDescent="0.25">
      <c r="A417" s="6"/>
      <c r="B417" s="29" t="s">
        <v>33</v>
      </c>
      <c r="C417" s="21" t="s">
        <v>206</v>
      </c>
      <c r="D417" s="15">
        <v>3.8</v>
      </c>
      <c r="E417" s="15">
        <v>0.8</v>
      </c>
      <c r="F417" s="15">
        <v>25.1</v>
      </c>
      <c r="G417" s="16">
        <v>123</v>
      </c>
      <c r="H417" s="16">
        <v>28</v>
      </c>
      <c r="I417" s="16">
        <v>0</v>
      </c>
      <c r="J417" s="16">
        <v>0</v>
      </c>
      <c r="K417" s="17">
        <v>1.5</v>
      </c>
      <c r="L417" s="17">
        <v>0.2</v>
      </c>
      <c r="M417" s="17">
        <v>0</v>
      </c>
      <c r="N417" s="17">
        <v>0</v>
      </c>
    </row>
    <row r="418" spans="1:14" ht="12" customHeight="1" x14ac:dyDescent="0.25">
      <c r="A418" s="6"/>
      <c r="B418" s="43" t="s">
        <v>26</v>
      </c>
      <c r="C418" s="46"/>
      <c r="D418" s="34">
        <f>SUM(D411:D417)</f>
        <v>37.799999999999997</v>
      </c>
      <c r="E418" s="34">
        <f t="shared" ref="E418:N418" si="72">SUM(E411:E417)</f>
        <v>27.06</v>
      </c>
      <c r="F418" s="34">
        <f t="shared" si="72"/>
        <v>102.6</v>
      </c>
      <c r="G418" s="35">
        <f t="shared" si="72"/>
        <v>836</v>
      </c>
      <c r="H418" s="35">
        <f t="shared" si="72"/>
        <v>224</v>
      </c>
      <c r="I418" s="35">
        <f t="shared" si="72"/>
        <v>266</v>
      </c>
      <c r="J418" s="35">
        <f t="shared" si="72"/>
        <v>607</v>
      </c>
      <c r="K418" s="36">
        <f t="shared" si="72"/>
        <v>8.6939999999999991</v>
      </c>
      <c r="L418" s="36">
        <f t="shared" si="72"/>
        <v>0.72</v>
      </c>
      <c r="M418" s="36">
        <f t="shared" si="72"/>
        <v>56.559999999999995</v>
      </c>
      <c r="N418" s="36">
        <f t="shared" si="72"/>
        <v>0.38400000000000001</v>
      </c>
    </row>
    <row r="419" spans="1:14" ht="12" customHeight="1" x14ac:dyDescent="0.25">
      <c r="A419" s="6"/>
      <c r="B419" s="20" t="s">
        <v>35</v>
      </c>
      <c r="C419" s="21"/>
      <c r="D419" s="15"/>
      <c r="E419" s="15"/>
      <c r="F419" s="15"/>
      <c r="G419" s="16"/>
      <c r="H419" s="16"/>
      <c r="I419" s="16"/>
      <c r="J419" s="16"/>
      <c r="K419" s="17"/>
      <c r="L419" s="17"/>
      <c r="M419" s="17"/>
      <c r="N419" s="17"/>
    </row>
    <row r="420" spans="1:14" ht="12" customHeight="1" x14ac:dyDescent="0.25">
      <c r="A420" s="22" t="s">
        <v>76</v>
      </c>
      <c r="B420" s="23" t="s">
        <v>77</v>
      </c>
      <c r="C420" s="38" t="s">
        <v>38</v>
      </c>
      <c r="D420" s="25">
        <v>8.6</v>
      </c>
      <c r="E420" s="25">
        <v>10.8</v>
      </c>
      <c r="F420" s="25" t="s">
        <v>207</v>
      </c>
      <c r="G420" s="26">
        <v>301</v>
      </c>
      <c r="H420" s="26">
        <v>38</v>
      </c>
      <c r="I420" s="26">
        <v>12</v>
      </c>
      <c r="J420" s="26">
        <v>63</v>
      </c>
      <c r="K420" s="27">
        <v>0.7</v>
      </c>
      <c r="L420" s="27">
        <v>0.1</v>
      </c>
      <c r="M420" s="27">
        <v>0.1</v>
      </c>
      <c r="N420" s="27">
        <v>0</v>
      </c>
    </row>
    <row r="421" spans="1:14" ht="12" customHeight="1" x14ac:dyDescent="0.25">
      <c r="A421" s="22">
        <v>338</v>
      </c>
      <c r="B421" s="23" t="s">
        <v>23</v>
      </c>
      <c r="C421" s="38" t="s">
        <v>39</v>
      </c>
      <c r="D421" s="25">
        <v>0.4</v>
      </c>
      <c r="E421" s="15">
        <v>0.4</v>
      </c>
      <c r="F421" s="15">
        <v>10.8</v>
      </c>
      <c r="G421" s="16">
        <v>49</v>
      </c>
      <c r="H421" s="16">
        <v>18</v>
      </c>
      <c r="I421" s="16">
        <v>10</v>
      </c>
      <c r="J421" s="16">
        <v>12</v>
      </c>
      <c r="K421" s="17">
        <v>2.4</v>
      </c>
      <c r="L421" s="17">
        <v>0</v>
      </c>
      <c r="M421" s="17">
        <v>11</v>
      </c>
      <c r="N421" s="17">
        <v>0</v>
      </c>
    </row>
    <row r="422" spans="1:14" ht="12" customHeight="1" x14ac:dyDescent="0.25">
      <c r="A422" s="22">
        <v>388</v>
      </c>
      <c r="B422" s="23" t="s">
        <v>107</v>
      </c>
      <c r="C422" s="38" t="s">
        <v>57</v>
      </c>
      <c r="D422" s="25">
        <v>0.7</v>
      </c>
      <c r="E422" s="25">
        <v>0.3</v>
      </c>
      <c r="F422" s="25">
        <v>24.6</v>
      </c>
      <c r="G422" s="26">
        <v>104</v>
      </c>
      <c r="H422" s="26">
        <v>10</v>
      </c>
      <c r="I422" s="26">
        <v>3</v>
      </c>
      <c r="J422" s="26">
        <v>3</v>
      </c>
      <c r="K422" s="27">
        <v>0.7</v>
      </c>
      <c r="L422" s="27">
        <v>0</v>
      </c>
      <c r="M422" s="27">
        <v>20</v>
      </c>
      <c r="N422" s="27">
        <v>0</v>
      </c>
    </row>
    <row r="423" spans="1:14" ht="12" customHeight="1" x14ac:dyDescent="0.25">
      <c r="A423" s="6"/>
      <c r="B423" s="43" t="s">
        <v>26</v>
      </c>
      <c r="C423" s="46"/>
      <c r="D423" s="34">
        <f>SUM(D420:D422)</f>
        <v>9.6999999999999993</v>
      </c>
      <c r="E423" s="34">
        <f t="shared" ref="E423:N423" si="73">SUM(E420:E422)</f>
        <v>11.500000000000002</v>
      </c>
      <c r="F423" s="34">
        <f t="shared" si="73"/>
        <v>35.400000000000006</v>
      </c>
      <c r="G423" s="35">
        <f t="shared" si="73"/>
        <v>454</v>
      </c>
      <c r="H423" s="35">
        <f t="shared" si="73"/>
        <v>66</v>
      </c>
      <c r="I423" s="35">
        <f t="shared" si="73"/>
        <v>25</v>
      </c>
      <c r="J423" s="35">
        <f t="shared" si="73"/>
        <v>78</v>
      </c>
      <c r="K423" s="36">
        <f t="shared" si="73"/>
        <v>3.8</v>
      </c>
      <c r="L423" s="36">
        <f t="shared" si="73"/>
        <v>0.1</v>
      </c>
      <c r="M423" s="36">
        <f t="shared" si="73"/>
        <v>31.1</v>
      </c>
      <c r="N423" s="36">
        <f t="shared" si="73"/>
        <v>0</v>
      </c>
    </row>
    <row r="424" spans="1:14" ht="12" customHeight="1" x14ac:dyDescent="0.25">
      <c r="A424" s="6"/>
      <c r="B424" s="53" t="s">
        <v>42</v>
      </c>
      <c r="C424" s="48"/>
      <c r="D424" s="48">
        <f>D409+D418+D423</f>
        <v>60.5</v>
      </c>
      <c r="E424" s="48">
        <f t="shared" ref="E424:N424" si="74">E409+E418+E423</f>
        <v>59.86</v>
      </c>
      <c r="F424" s="48">
        <f t="shared" si="74"/>
        <v>194.56</v>
      </c>
      <c r="G424" s="49">
        <f t="shared" si="74"/>
        <v>1760</v>
      </c>
      <c r="H424" s="49">
        <f t="shared" si="74"/>
        <v>572</v>
      </c>
      <c r="I424" s="49">
        <f t="shared" si="74"/>
        <v>326</v>
      </c>
      <c r="J424" s="49">
        <f t="shared" si="74"/>
        <v>899</v>
      </c>
      <c r="K424" s="50">
        <f t="shared" si="74"/>
        <v>14.443999999999999</v>
      </c>
      <c r="L424" s="50">
        <f t="shared" si="74"/>
        <v>0.96599999999999997</v>
      </c>
      <c r="M424" s="50">
        <f t="shared" si="74"/>
        <v>89.08</v>
      </c>
      <c r="N424" s="50">
        <f t="shared" si="74"/>
        <v>0.63400000000000001</v>
      </c>
    </row>
    <row r="425" spans="1:14" ht="12" customHeight="1" x14ac:dyDescent="0.25">
      <c r="A425" s="6"/>
      <c r="B425" s="19" t="s">
        <v>94</v>
      </c>
      <c r="C425" s="21"/>
      <c r="D425" s="15"/>
      <c r="E425" s="15"/>
      <c r="F425" s="15"/>
      <c r="G425" s="16"/>
      <c r="H425" s="16"/>
      <c r="I425" s="16"/>
      <c r="J425" s="16"/>
      <c r="K425" s="17"/>
      <c r="L425" s="17"/>
      <c r="M425" s="17"/>
      <c r="N425" s="17"/>
    </row>
    <row r="426" spans="1:14" ht="12" customHeight="1" x14ac:dyDescent="0.25">
      <c r="A426" s="6"/>
      <c r="B426" s="20" t="s">
        <v>19</v>
      </c>
      <c r="C426" s="21"/>
      <c r="D426" s="15"/>
      <c r="E426" s="15"/>
      <c r="F426" s="15"/>
      <c r="G426" s="16"/>
      <c r="H426" s="16"/>
      <c r="I426" s="16"/>
      <c r="J426" s="16"/>
      <c r="K426" s="17"/>
      <c r="L426" s="17"/>
      <c r="M426" s="17"/>
      <c r="N426" s="17"/>
    </row>
    <row r="427" spans="1:14" ht="12" customHeight="1" x14ac:dyDescent="0.25">
      <c r="A427" s="6" t="s">
        <v>208</v>
      </c>
      <c r="B427" s="23" t="s">
        <v>209</v>
      </c>
      <c r="C427" s="71">
        <v>90</v>
      </c>
      <c r="D427" s="25">
        <v>15</v>
      </c>
      <c r="E427" s="25">
        <v>12.2</v>
      </c>
      <c r="F427" s="25">
        <v>11.9</v>
      </c>
      <c r="G427" s="26">
        <v>219</v>
      </c>
      <c r="H427" s="26">
        <v>9</v>
      </c>
      <c r="I427" s="26">
        <v>29</v>
      </c>
      <c r="J427" s="26">
        <v>72</v>
      </c>
      <c r="K427" s="27">
        <v>1.2</v>
      </c>
      <c r="L427" s="27">
        <v>0.2</v>
      </c>
      <c r="M427" s="27">
        <v>0.3</v>
      </c>
      <c r="N427" s="27">
        <v>0.01</v>
      </c>
    </row>
    <row r="428" spans="1:14" ht="12" customHeight="1" x14ac:dyDescent="0.25">
      <c r="A428" s="6">
        <v>312</v>
      </c>
      <c r="B428" s="23" t="s">
        <v>73</v>
      </c>
      <c r="C428" s="51">
        <v>180</v>
      </c>
      <c r="D428" s="15">
        <v>3.8</v>
      </c>
      <c r="E428" s="15">
        <v>6.3</v>
      </c>
      <c r="F428" s="15">
        <v>14.5</v>
      </c>
      <c r="G428" s="16">
        <v>130</v>
      </c>
      <c r="H428" s="16">
        <v>46</v>
      </c>
      <c r="I428" s="16">
        <v>33</v>
      </c>
      <c r="J428" s="16">
        <v>99</v>
      </c>
      <c r="K428" s="17">
        <v>1.2</v>
      </c>
      <c r="L428" s="17">
        <v>0</v>
      </c>
      <c r="M428" s="17">
        <v>0.4</v>
      </c>
      <c r="N428" s="17">
        <v>0.1</v>
      </c>
    </row>
    <row r="429" spans="1:14" ht="12" customHeight="1" x14ac:dyDescent="0.25">
      <c r="A429" s="22">
        <v>338</v>
      </c>
      <c r="B429" s="23" t="s">
        <v>23</v>
      </c>
      <c r="C429" s="38" t="s">
        <v>39</v>
      </c>
      <c r="D429" s="25">
        <v>0.4</v>
      </c>
      <c r="E429" s="15">
        <v>0.4</v>
      </c>
      <c r="F429" s="15">
        <v>10.8</v>
      </c>
      <c r="G429" s="16">
        <v>49</v>
      </c>
      <c r="H429" s="16">
        <v>18</v>
      </c>
      <c r="I429" s="16">
        <v>10</v>
      </c>
      <c r="J429" s="16">
        <v>12</v>
      </c>
      <c r="K429" s="17">
        <v>2.4</v>
      </c>
      <c r="L429" s="17">
        <v>0</v>
      </c>
      <c r="M429" s="17">
        <v>11</v>
      </c>
      <c r="N429" s="17">
        <v>0</v>
      </c>
    </row>
    <row r="430" spans="1:14" ht="12" customHeight="1" x14ac:dyDescent="0.25">
      <c r="A430" s="22" t="s">
        <v>120</v>
      </c>
      <c r="B430" s="23" t="s">
        <v>121</v>
      </c>
      <c r="C430" s="38" t="s">
        <v>57</v>
      </c>
      <c r="D430" s="15">
        <v>0</v>
      </c>
      <c r="E430" s="15">
        <v>0</v>
      </c>
      <c r="F430" s="15">
        <v>28</v>
      </c>
      <c r="G430" s="16">
        <v>112</v>
      </c>
      <c r="H430" s="16">
        <v>3</v>
      </c>
      <c r="I430" s="16">
        <v>0</v>
      </c>
      <c r="J430" s="16">
        <v>6</v>
      </c>
      <c r="K430" s="17">
        <v>0</v>
      </c>
      <c r="L430" s="17">
        <v>0</v>
      </c>
      <c r="M430" s="17">
        <v>7.6</v>
      </c>
      <c r="N430" s="17">
        <v>0</v>
      </c>
    </row>
    <row r="431" spans="1:14" ht="12" customHeight="1" x14ac:dyDescent="0.25">
      <c r="A431" s="6"/>
      <c r="B431" s="29" t="s">
        <v>25</v>
      </c>
      <c r="C431" s="21" t="s">
        <v>102</v>
      </c>
      <c r="D431" s="15">
        <v>3.2</v>
      </c>
      <c r="E431" s="15">
        <v>0.8</v>
      </c>
      <c r="F431" s="15">
        <v>22.88</v>
      </c>
      <c r="G431" s="16">
        <v>112</v>
      </c>
      <c r="H431" s="16">
        <v>16</v>
      </c>
      <c r="I431" s="16">
        <v>0</v>
      </c>
      <c r="J431" s="16">
        <v>0</v>
      </c>
      <c r="K431" s="17">
        <v>0.8</v>
      </c>
      <c r="L431" s="17">
        <v>0.128</v>
      </c>
      <c r="M431" s="17">
        <v>0</v>
      </c>
      <c r="N431" s="17">
        <v>0</v>
      </c>
    </row>
    <row r="432" spans="1:14" ht="12" customHeight="1" x14ac:dyDescent="0.25">
      <c r="A432" s="6"/>
      <c r="B432" s="43" t="s">
        <v>26</v>
      </c>
      <c r="C432" s="72"/>
      <c r="D432" s="34">
        <f>SUM(D427:D431)</f>
        <v>22.4</v>
      </c>
      <c r="E432" s="34">
        <f t="shared" ref="E432:N432" si="75">SUM(E427:E431)</f>
        <v>19.7</v>
      </c>
      <c r="F432" s="34">
        <f t="shared" si="75"/>
        <v>88.08</v>
      </c>
      <c r="G432" s="35">
        <f t="shared" si="75"/>
        <v>622</v>
      </c>
      <c r="H432" s="35">
        <f t="shared" si="75"/>
        <v>92</v>
      </c>
      <c r="I432" s="35">
        <f t="shared" si="75"/>
        <v>72</v>
      </c>
      <c r="J432" s="35">
        <f t="shared" si="75"/>
        <v>189</v>
      </c>
      <c r="K432" s="36">
        <f t="shared" si="75"/>
        <v>5.6</v>
      </c>
      <c r="L432" s="36">
        <f t="shared" si="75"/>
        <v>0.32800000000000001</v>
      </c>
      <c r="M432" s="36">
        <f t="shared" si="75"/>
        <v>19.299999999999997</v>
      </c>
      <c r="N432" s="36">
        <f t="shared" si="75"/>
        <v>0.11</v>
      </c>
    </row>
    <row r="433" spans="1:14" ht="12" customHeight="1" x14ac:dyDescent="0.25">
      <c r="A433" s="6"/>
      <c r="B433" s="20" t="s">
        <v>27</v>
      </c>
      <c r="C433" s="21"/>
      <c r="D433" s="15"/>
      <c r="E433" s="15"/>
      <c r="F433" s="15"/>
      <c r="G433" s="16"/>
      <c r="H433" s="16"/>
      <c r="I433" s="16"/>
      <c r="J433" s="16"/>
      <c r="K433" s="17"/>
      <c r="L433" s="17"/>
      <c r="M433" s="17"/>
      <c r="N433" s="17"/>
    </row>
    <row r="434" spans="1:14" ht="12" customHeight="1" x14ac:dyDescent="0.25">
      <c r="A434" s="6">
        <v>96</v>
      </c>
      <c r="B434" s="23" t="s">
        <v>138</v>
      </c>
      <c r="C434" s="38" t="s">
        <v>57</v>
      </c>
      <c r="D434" s="15">
        <v>1.7</v>
      </c>
      <c r="E434" s="15">
        <v>4.0999999999999996</v>
      </c>
      <c r="F434" s="15">
        <v>13.8</v>
      </c>
      <c r="G434" s="16">
        <v>99</v>
      </c>
      <c r="H434" s="16">
        <v>14</v>
      </c>
      <c r="I434" s="16">
        <v>19</v>
      </c>
      <c r="J434" s="16">
        <v>58</v>
      </c>
      <c r="K434" s="17">
        <v>0.8</v>
      </c>
      <c r="L434" s="17">
        <v>0.2</v>
      </c>
      <c r="M434" s="17">
        <v>6.2</v>
      </c>
      <c r="N434" s="17">
        <v>5.0000000000000001E-3</v>
      </c>
    </row>
    <row r="435" spans="1:14" ht="12" customHeight="1" x14ac:dyDescent="0.25">
      <c r="A435" s="6">
        <v>285</v>
      </c>
      <c r="B435" s="23" t="s">
        <v>210</v>
      </c>
      <c r="C435" s="38" t="s">
        <v>99</v>
      </c>
      <c r="D435" s="25">
        <v>15.9</v>
      </c>
      <c r="E435" s="25">
        <v>13.1</v>
      </c>
      <c r="F435" s="25">
        <v>29.5</v>
      </c>
      <c r="G435" s="16">
        <v>300</v>
      </c>
      <c r="H435" s="16">
        <v>17</v>
      </c>
      <c r="I435" s="16">
        <v>17</v>
      </c>
      <c r="J435" s="16">
        <v>98</v>
      </c>
      <c r="K435" s="17">
        <v>1.5</v>
      </c>
      <c r="L435" s="17">
        <v>0.1</v>
      </c>
      <c r="M435" s="17">
        <v>0.3</v>
      </c>
      <c r="N435" s="17">
        <v>0.01</v>
      </c>
    </row>
    <row r="436" spans="1:14" ht="12" customHeight="1" x14ac:dyDescent="0.25">
      <c r="A436" s="22">
        <v>306</v>
      </c>
      <c r="B436" s="28" t="s">
        <v>22</v>
      </c>
      <c r="C436" s="38" t="s">
        <v>119</v>
      </c>
      <c r="D436" s="15">
        <v>1.9</v>
      </c>
      <c r="E436" s="15">
        <v>0.1</v>
      </c>
      <c r="F436" s="15">
        <v>3.9</v>
      </c>
      <c r="G436" s="16">
        <v>25</v>
      </c>
      <c r="H436" s="16">
        <v>12</v>
      </c>
      <c r="I436" s="16">
        <v>12</v>
      </c>
      <c r="J436" s="16">
        <v>38.4</v>
      </c>
      <c r="K436" s="17">
        <v>0.4</v>
      </c>
      <c r="L436" s="17">
        <v>0</v>
      </c>
      <c r="M436" s="17">
        <v>6</v>
      </c>
      <c r="N436" s="17">
        <v>0</v>
      </c>
    </row>
    <row r="437" spans="1:14" ht="12" customHeight="1" x14ac:dyDescent="0.25">
      <c r="A437" s="22"/>
      <c r="B437" s="23" t="s">
        <v>177</v>
      </c>
      <c r="C437" s="38" t="s">
        <v>178</v>
      </c>
      <c r="D437" s="25">
        <v>0.8</v>
      </c>
      <c r="E437" s="25">
        <v>4.5</v>
      </c>
      <c r="F437" s="25">
        <v>11.9</v>
      </c>
      <c r="G437" s="26">
        <v>92</v>
      </c>
      <c r="H437" s="26">
        <v>0</v>
      </c>
      <c r="I437" s="26">
        <v>0</v>
      </c>
      <c r="J437" s="26">
        <v>0</v>
      </c>
      <c r="K437" s="27">
        <v>0</v>
      </c>
      <c r="L437" s="27">
        <v>0</v>
      </c>
      <c r="M437" s="27">
        <v>0</v>
      </c>
      <c r="N437" s="27">
        <v>0</v>
      </c>
    </row>
    <row r="438" spans="1:14" ht="12" customHeight="1" x14ac:dyDescent="0.25">
      <c r="A438" s="6">
        <v>389</v>
      </c>
      <c r="B438" s="39" t="s">
        <v>32</v>
      </c>
      <c r="C438" s="21" t="s">
        <v>57</v>
      </c>
      <c r="D438" s="15">
        <v>0.2</v>
      </c>
      <c r="E438" s="15">
        <v>0.1</v>
      </c>
      <c r="F438" s="15">
        <v>10.1</v>
      </c>
      <c r="G438" s="16">
        <v>41</v>
      </c>
      <c r="H438" s="16">
        <v>5</v>
      </c>
      <c r="I438" s="16">
        <v>4</v>
      </c>
      <c r="J438" s="16">
        <v>8</v>
      </c>
      <c r="K438" s="17">
        <v>0.9</v>
      </c>
      <c r="L438" s="17">
        <v>0</v>
      </c>
      <c r="M438" s="17">
        <v>0.1</v>
      </c>
      <c r="N438" s="17">
        <v>0</v>
      </c>
    </row>
    <row r="439" spans="1:14" ht="12" customHeight="1" x14ac:dyDescent="0.25">
      <c r="A439" s="6"/>
      <c r="B439" s="29" t="s">
        <v>33</v>
      </c>
      <c r="C439" s="21" t="s">
        <v>34</v>
      </c>
      <c r="D439" s="15">
        <v>5.8</v>
      </c>
      <c r="E439" s="15">
        <v>1.3</v>
      </c>
      <c r="F439" s="15">
        <v>39.400000000000006</v>
      </c>
      <c r="G439" s="16">
        <v>193</v>
      </c>
      <c r="H439" s="16">
        <v>38</v>
      </c>
      <c r="I439" s="16">
        <v>0</v>
      </c>
      <c r="J439" s="16">
        <v>0</v>
      </c>
      <c r="K439" s="17">
        <v>1.98</v>
      </c>
      <c r="L439" s="17">
        <v>0.25</v>
      </c>
      <c r="M439" s="17">
        <v>0</v>
      </c>
      <c r="N439" s="17">
        <v>0</v>
      </c>
    </row>
    <row r="440" spans="1:14" ht="12" customHeight="1" x14ac:dyDescent="0.25">
      <c r="A440" s="6"/>
      <c r="B440" s="43" t="s">
        <v>26</v>
      </c>
      <c r="C440" s="46"/>
      <c r="D440" s="34">
        <f>SUM(D434:D439)</f>
        <v>26.3</v>
      </c>
      <c r="E440" s="34">
        <f t="shared" ref="E440:N440" si="76">SUM(E434:E439)</f>
        <v>23.200000000000003</v>
      </c>
      <c r="F440" s="34">
        <f t="shared" si="76"/>
        <v>108.6</v>
      </c>
      <c r="G440" s="35">
        <f t="shared" si="76"/>
        <v>750</v>
      </c>
      <c r="H440" s="35">
        <f t="shared" si="76"/>
        <v>86</v>
      </c>
      <c r="I440" s="35">
        <f t="shared" si="76"/>
        <v>52</v>
      </c>
      <c r="J440" s="35">
        <f t="shared" si="76"/>
        <v>202.4</v>
      </c>
      <c r="K440" s="36">
        <f t="shared" si="76"/>
        <v>5.58</v>
      </c>
      <c r="L440" s="36">
        <f t="shared" si="76"/>
        <v>0.55000000000000004</v>
      </c>
      <c r="M440" s="36">
        <f t="shared" si="76"/>
        <v>12.6</v>
      </c>
      <c r="N440" s="36">
        <f t="shared" si="76"/>
        <v>1.4999999999999999E-2</v>
      </c>
    </row>
    <row r="441" spans="1:14" ht="12" customHeight="1" x14ac:dyDescent="0.25">
      <c r="A441" s="6"/>
      <c r="B441" s="20" t="s">
        <v>35</v>
      </c>
      <c r="C441" s="21"/>
      <c r="D441" s="15"/>
      <c r="E441" s="15"/>
      <c r="F441" s="15"/>
      <c r="G441" s="16"/>
      <c r="H441" s="16"/>
      <c r="I441" s="16"/>
      <c r="J441" s="16"/>
      <c r="K441" s="17"/>
      <c r="L441" s="17"/>
      <c r="M441" s="17"/>
      <c r="N441" s="17"/>
    </row>
    <row r="442" spans="1:14" ht="12" customHeight="1" x14ac:dyDescent="0.25">
      <c r="A442" s="22" t="s">
        <v>36</v>
      </c>
      <c r="B442" s="45" t="s">
        <v>109</v>
      </c>
      <c r="C442" s="38" t="s">
        <v>38</v>
      </c>
      <c r="D442" s="25">
        <v>5.6</v>
      </c>
      <c r="E442" s="25">
        <v>7.2</v>
      </c>
      <c r="F442" s="25">
        <v>27.9</v>
      </c>
      <c r="G442" s="26">
        <v>199</v>
      </c>
      <c r="H442" s="26">
        <v>29</v>
      </c>
      <c r="I442" s="26">
        <v>16</v>
      </c>
      <c r="J442" s="26">
        <v>64</v>
      </c>
      <c r="K442" s="27">
        <v>0.76</v>
      </c>
      <c r="L442" s="27">
        <v>0.09</v>
      </c>
      <c r="M442" s="27">
        <v>1.33</v>
      </c>
      <c r="N442" s="27">
        <v>0.01</v>
      </c>
    </row>
    <row r="443" spans="1:14" ht="12" customHeight="1" x14ac:dyDescent="0.25">
      <c r="A443" s="6"/>
      <c r="B443" s="29" t="s">
        <v>166</v>
      </c>
      <c r="C443" s="21" t="s">
        <v>57</v>
      </c>
      <c r="D443" s="15">
        <v>2</v>
      </c>
      <c r="E443" s="15">
        <v>1</v>
      </c>
      <c r="F443" s="15">
        <v>22</v>
      </c>
      <c r="G443" s="16">
        <v>100</v>
      </c>
      <c r="H443" s="16">
        <v>0</v>
      </c>
      <c r="I443" s="16">
        <v>0</v>
      </c>
      <c r="J443" s="16">
        <v>0</v>
      </c>
      <c r="K443" s="17">
        <v>0</v>
      </c>
      <c r="L443" s="17">
        <v>0</v>
      </c>
      <c r="M443" s="17">
        <v>0</v>
      </c>
      <c r="N443" s="17">
        <v>0</v>
      </c>
    </row>
    <row r="444" spans="1:14" ht="12" customHeight="1" x14ac:dyDescent="0.25">
      <c r="A444" s="6"/>
      <c r="B444" s="43" t="s">
        <v>26</v>
      </c>
      <c r="C444" s="46"/>
      <c r="D444" s="34">
        <f>SUM(D442+D443)</f>
        <v>7.6</v>
      </c>
      <c r="E444" s="34">
        <f t="shared" ref="E444:N444" si="77">SUM(E442+E443)</f>
        <v>8.1999999999999993</v>
      </c>
      <c r="F444" s="34">
        <f t="shared" si="77"/>
        <v>49.9</v>
      </c>
      <c r="G444" s="35">
        <f t="shared" si="77"/>
        <v>299</v>
      </c>
      <c r="H444" s="35">
        <f t="shared" si="77"/>
        <v>29</v>
      </c>
      <c r="I444" s="35">
        <f t="shared" si="77"/>
        <v>16</v>
      </c>
      <c r="J444" s="35">
        <f t="shared" si="77"/>
        <v>64</v>
      </c>
      <c r="K444" s="36">
        <f t="shared" si="77"/>
        <v>0.76</v>
      </c>
      <c r="L444" s="36">
        <f t="shared" si="77"/>
        <v>0.09</v>
      </c>
      <c r="M444" s="36">
        <f t="shared" si="77"/>
        <v>1.33</v>
      </c>
      <c r="N444" s="36">
        <f t="shared" si="77"/>
        <v>0.01</v>
      </c>
    </row>
    <row r="445" spans="1:14" ht="12" customHeight="1" x14ac:dyDescent="0.25">
      <c r="A445" s="6"/>
      <c r="B445" s="53" t="s">
        <v>42</v>
      </c>
      <c r="C445" s="48"/>
      <c r="D445" s="48">
        <f>D432+D440+D444</f>
        <v>56.300000000000004</v>
      </c>
      <c r="E445" s="48">
        <f t="shared" ref="E445:N445" si="78">E432+E440+E444</f>
        <v>51.100000000000009</v>
      </c>
      <c r="F445" s="48">
        <f t="shared" si="78"/>
        <v>246.58</v>
      </c>
      <c r="G445" s="49">
        <f t="shared" si="78"/>
        <v>1671</v>
      </c>
      <c r="H445" s="49">
        <f t="shared" si="78"/>
        <v>207</v>
      </c>
      <c r="I445" s="49">
        <f t="shared" si="78"/>
        <v>140</v>
      </c>
      <c r="J445" s="49">
        <f t="shared" si="78"/>
        <v>455.4</v>
      </c>
      <c r="K445" s="50">
        <f t="shared" si="78"/>
        <v>11.94</v>
      </c>
      <c r="L445" s="50">
        <f t="shared" si="78"/>
        <v>0.96800000000000008</v>
      </c>
      <c r="M445" s="50">
        <f t="shared" si="78"/>
        <v>33.229999999999997</v>
      </c>
      <c r="N445" s="50">
        <f t="shared" si="78"/>
        <v>0.13500000000000001</v>
      </c>
    </row>
    <row r="446" spans="1:14" ht="12" customHeight="1" x14ac:dyDescent="0.25">
      <c r="B446" s="53"/>
      <c r="C446" s="78"/>
      <c r="D446" s="48"/>
      <c r="E446" s="48"/>
      <c r="F446" s="48"/>
      <c r="G446" s="49"/>
      <c r="H446" s="49"/>
      <c r="I446" s="49"/>
      <c r="J446" s="49"/>
      <c r="K446" s="50"/>
      <c r="L446" s="50"/>
      <c r="M446" s="50"/>
      <c r="N446" s="50"/>
    </row>
    <row r="447" spans="1:14" ht="12" customHeight="1" x14ac:dyDescent="0.25">
      <c r="B447" s="18" t="s">
        <v>211</v>
      </c>
      <c r="C447" s="79"/>
      <c r="D447" s="79">
        <f t="shared" ref="D447:N447" si="79">D27+D47+D69+D90+D112+D135+D157+D179+D199+D222+D246+D267+D289+D310+D333+D354+D377+D400+D424+D445</f>
        <v>1190.3754545454547</v>
      </c>
      <c r="E447" s="79">
        <f t="shared" si="79"/>
        <v>1158.0312000000001</v>
      </c>
      <c r="F447" s="79">
        <f t="shared" si="79"/>
        <v>4546.223320000001</v>
      </c>
      <c r="G447" s="80">
        <f t="shared" si="79"/>
        <v>33735.15</v>
      </c>
      <c r="H447" s="80">
        <f t="shared" si="79"/>
        <v>9613.5240000000013</v>
      </c>
      <c r="I447" s="80">
        <f t="shared" si="79"/>
        <v>3597.7000000000003</v>
      </c>
      <c r="J447" s="80">
        <f t="shared" si="79"/>
        <v>12611.35</v>
      </c>
      <c r="K447" s="79">
        <f t="shared" si="79"/>
        <v>257.06219999999996</v>
      </c>
      <c r="L447" s="79">
        <f t="shared" si="79"/>
        <v>21.745591999999998</v>
      </c>
      <c r="M447" s="79">
        <f t="shared" si="79"/>
        <v>868.75650000000007</v>
      </c>
      <c r="N447" s="79">
        <f t="shared" si="79"/>
        <v>43.819499999999998</v>
      </c>
    </row>
    <row r="448" spans="1:14" ht="12" customHeight="1" x14ac:dyDescent="0.25">
      <c r="B448" s="81" t="s">
        <v>212</v>
      </c>
      <c r="C448" s="82"/>
      <c r="D448" s="82">
        <f>D447/20</f>
        <v>59.518772727272733</v>
      </c>
      <c r="E448" s="82">
        <f t="shared" ref="E448:N448" si="80">E447/20</f>
        <v>57.901560000000003</v>
      </c>
      <c r="F448" s="82">
        <f t="shared" si="80"/>
        <v>227.31116600000004</v>
      </c>
      <c r="G448" s="83">
        <f t="shared" si="80"/>
        <v>1686.7575000000002</v>
      </c>
      <c r="H448" s="83">
        <f t="shared" si="80"/>
        <v>480.67620000000005</v>
      </c>
      <c r="I448" s="83">
        <f t="shared" si="80"/>
        <v>179.88500000000002</v>
      </c>
      <c r="J448" s="83">
        <f t="shared" si="80"/>
        <v>630.5675</v>
      </c>
      <c r="K448" s="84">
        <f t="shared" si="80"/>
        <v>12.853109999999997</v>
      </c>
      <c r="L448" s="84">
        <f t="shared" si="80"/>
        <v>1.0872796</v>
      </c>
      <c r="M448" s="84">
        <f t="shared" si="80"/>
        <v>43.437825000000004</v>
      </c>
      <c r="N448" s="84">
        <f t="shared" si="80"/>
        <v>2.1909749999999999</v>
      </c>
    </row>
    <row r="450" spans="1:15" ht="12.75" customHeight="1" x14ac:dyDescent="0.25">
      <c r="A450" s="102" t="s">
        <v>213</v>
      </c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60"/>
    </row>
  </sheetData>
  <mergeCells count="8">
    <mergeCell ref="H2:K2"/>
    <mergeCell ref="L2:N2"/>
    <mergeCell ref="A450:N450"/>
    <mergeCell ref="A2:A3"/>
    <mergeCell ref="B2:B3"/>
    <mergeCell ref="C2:C3"/>
    <mergeCell ref="D2:F2"/>
    <mergeCell ref="G2:G3"/>
  </mergeCells>
  <pageMargins left="0.27559099999999992" right="0.27559099999999992" top="0.27559099999999992" bottom="0.25590600000000002" header="0" footer="0"/>
  <pageSetup paperSize="9" scale="10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7" sqref="B7:L7"/>
    </sheetView>
  </sheetViews>
  <sheetFormatPr defaultRowHeight="15" customHeight="1" x14ac:dyDescent="0.25"/>
  <sheetData>
    <row r="1" spans="1:12" x14ac:dyDescent="0.25">
      <c r="A1" s="85" t="s">
        <v>214</v>
      </c>
      <c r="B1" s="86">
        <v>1.8</v>
      </c>
      <c r="C1" s="86">
        <v>0.3</v>
      </c>
      <c r="D1" s="86">
        <v>10.8</v>
      </c>
      <c r="E1" s="87">
        <v>53</v>
      </c>
      <c r="F1" s="87">
        <v>18</v>
      </c>
      <c r="G1" s="87">
        <v>0</v>
      </c>
      <c r="H1" s="87">
        <v>0</v>
      </c>
      <c r="I1" s="88">
        <v>0.98</v>
      </c>
      <c r="J1" s="88">
        <v>0.09</v>
      </c>
      <c r="K1" s="88">
        <v>0</v>
      </c>
      <c r="L1" s="88">
        <v>0</v>
      </c>
    </row>
    <row r="2" spans="1:12" x14ac:dyDescent="0.25">
      <c r="A2" s="89" t="s">
        <v>215</v>
      </c>
      <c r="B2" s="90">
        <f t="shared" ref="B2:L2" si="0">B1*20/25</f>
        <v>1.44</v>
      </c>
      <c r="C2" s="90">
        <f t="shared" si="0"/>
        <v>0.24</v>
      </c>
      <c r="D2" s="90">
        <f t="shared" si="0"/>
        <v>8.64</v>
      </c>
      <c r="E2" s="90">
        <f t="shared" si="0"/>
        <v>42.4</v>
      </c>
      <c r="F2" s="90">
        <f t="shared" si="0"/>
        <v>14.4</v>
      </c>
      <c r="G2" s="90">
        <f t="shared" si="0"/>
        <v>0</v>
      </c>
      <c r="H2" s="90">
        <f t="shared" si="0"/>
        <v>0</v>
      </c>
      <c r="I2" s="90">
        <f t="shared" si="0"/>
        <v>0.78400000000000003</v>
      </c>
      <c r="J2" s="90">
        <f t="shared" si="0"/>
        <v>7.1999999999999995E-2</v>
      </c>
      <c r="K2" s="90">
        <f t="shared" si="0"/>
        <v>0</v>
      </c>
      <c r="L2" s="90">
        <f t="shared" si="0"/>
        <v>0</v>
      </c>
    </row>
    <row r="3" spans="1:12" x14ac:dyDescent="0.25">
      <c r="A3" s="89" t="s">
        <v>216</v>
      </c>
      <c r="B3" s="90">
        <f>B1*30/25</f>
        <v>2.16</v>
      </c>
      <c r="C3" s="90">
        <f t="shared" ref="C3:L3" si="1">C1*30/25</f>
        <v>0.36</v>
      </c>
      <c r="D3" s="90">
        <f t="shared" si="1"/>
        <v>12.96</v>
      </c>
      <c r="E3" s="90">
        <f t="shared" si="1"/>
        <v>63.6</v>
      </c>
      <c r="F3" s="90">
        <f t="shared" si="1"/>
        <v>21.6</v>
      </c>
      <c r="G3" s="90">
        <f t="shared" si="1"/>
        <v>0</v>
      </c>
      <c r="H3" s="90">
        <f t="shared" si="1"/>
        <v>0</v>
      </c>
      <c r="I3" s="90">
        <f t="shared" si="1"/>
        <v>1.1759999999999999</v>
      </c>
      <c r="J3" s="90">
        <f t="shared" si="1"/>
        <v>0.10799999999999998</v>
      </c>
      <c r="K3" s="90">
        <f t="shared" si="1"/>
        <v>0</v>
      </c>
      <c r="L3" s="90">
        <f t="shared" si="1"/>
        <v>0</v>
      </c>
    </row>
    <row r="4" spans="1:12" x14ac:dyDescent="0.25">
      <c r="A4" s="89" t="s">
        <v>217</v>
      </c>
      <c r="B4" s="90">
        <f>B1*35/25</f>
        <v>2.52</v>
      </c>
      <c r="C4" s="90">
        <f t="shared" ref="C4:L4" si="2">C1*35/25</f>
        <v>0.42</v>
      </c>
      <c r="D4" s="90">
        <f t="shared" si="2"/>
        <v>15.12</v>
      </c>
      <c r="E4" s="90">
        <f t="shared" si="2"/>
        <v>74.2</v>
      </c>
      <c r="F4" s="90">
        <f t="shared" si="2"/>
        <v>25.2</v>
      </c>
      <c r="G4" s="90">
        <f t="shared" si="2"/>
        <v>0</v>
      </c>
      <c r="H4" s="90">
        <f t="shared" si="2"/>
        <v>0</v>
      </c>
      <c r="I4" s="90">
        <f t="shared" si="2"/>
        <v>1.3719999999999999</v>
      </c>
      <c r="J4" s="90">
        <f t="shared" si="2"/>
        <v>0.126</v>
      </c>
      <c r="K4" s="90">
        <f t="shared" si="2"/>
        <v>0</v>
      </c>
      <c r="L4" s="90">
        <f t="shared" si="2"/>
        <v>0</v>
      </c>
    </row>
    <row r="5" spans="1:12" x14ac:dyDescent="0.25">
      <c r="A5" s="21" t="s">
        <v>218</v>
      </c>
      <c r="B5" s="15">
        <v>2</v>
      </c>
      <c r="C5" s="15">
        <v>0.5</v>
      </c>
      <c r="D5" s="15">
        <v>14.3</v>
      </c>
      <c r="E5" s="16">
        <v>70</v>
      </c>
      <c r="F5" s="16">
        <v>10</v>
      </c>
      <c r="G5" s="16">
        <v>0</v>
      </c>
      <c r="H5" s="16">
        <v>0</v>
      </c>
      <c r="I5" s="15">
        <v>0.5</v>
      </c>
      <c r="J5" s="15">
        <v>0.08</v>
      </c>
      <c r="K5" s="15">
        <v>0</v>
      </c>
      <c r="L5" s="17">
        <v>0</v>
      </c>
    </row>
    <row r="6" spans="1:12" x14ac:dyDescent="0.25">
      <c r="A6" s="91" t="s">
        <v>191</v>
      </c>
      <c r="B6" s="92">
        <f>B5*39/25</f>
        <v>3.12</v>
      </c>
      <c r="C6" s="92">
        <f t="shared" ref="C6:L6" si="3">C5*39/25</f>
        <v>0.78</v>
      </c>
      <c r="D6" s="92">
        <f t="shared" si="3"/>
        <v>22.308000000000003</v>
      </c>
      <c r="E6" s="92">
        <f t="shared" si="3"/>
        <v>109.2</v>
      </c>
      <c r="F6" s="92">
        <f t="shared" si="3"/>
        <v>15.6</v>
      </c>
      <c r="G6" s="92">
        <f t="shared" si="3"/>
        <v>0</v>
      </c>
      <c r="H6" s="92">
        <f t="shared" si="3"/>
        <v>0</v>
      </c>
      <c r="I6" s="92">
        <f t="shared" si="3"/>
        <v>0.78</v>
      </c>
      <c r="J6" s="92">
        <f t="shared" si="3"/>
        <v>0.12480000000000001</v>
      </c>
      <c r="K6" s="92">
        <f t="shared" si="3"/>
        <v>0</v>
      </c>
      <c r="L6" s="92">
        <f t="shared" si="3"/>
        <v>0</v>
      </c>
    </row>
    <row r="7" spans="1:12" x14ac:dyDescent="0.25">
      <c r="A7" s="91" t="s">
        <v>219</v>
      </c>
      <c r="B7" s="92">
        <f>B6+B1</f>
        <v>4.92</v>
      </c>
      <c r="C7" s="92">
        <f t="shared" ref="C7:L7" si="4">C6+C1</f>
        <v>1.08</v>
      </c>
      <c r="D7" s="92">
        <f t="shared" si="4"/>
        <v>33.108000000000004</v>
      </c>
      <c r="E7" s="92">
        <f t="shared" si="4"/>
        <v>162.19999999999999</v>
      </c>
      <c r="F7" s="92">
        <f t="shared" si="4"/>
        <v>33.6</v>
      </c>
      <c r="G7" s="92">
        <f t="shared" si="4"/>
        <v>0</v>
      </c>
      <c r="H7" s="92">
        <f t="shared" si="4"/>
        <v>0</v>
      </c>
      <c r="I7" s="92">
        <f t="shared" si="4"/>
        <v>1.76</v>
      </c>
      <c r="J7" s="92">
        <f t="shared" si="4"/>
        <v>0.21479999999999999</v>
      </c>
      <c r="K7" s="92">
        <f t="shared" si="4"/>
        <v>0</v>
      </c>
      <c r="L7" s="92">
        <f t="shared" si="4"/>
        <v>0</v>
      </c>
    </row>
    <row r="8" spans="1:12" x14ac:dyDescent="0.25">
      <c r="A8" s="91" t="s">
        <v>220</v>
      </c>
      <c r="B8" s="92">
        <f t="shared" ref="B8:L8" si="5">B5*23/25</f>
        <v>1.84</v>
      </c>
      <c r="C8" s="92">
        <f t="shared" si="5"/>
        <v>0.46</v>
      </c>
      <c r="D8" s="92">
        <f t="shared" si="5"/>
        <v>13.156000000000001</v>
      </c>
      <c r="E8" s="92">
        <f t="shared" si="5"/>
        <v>64.400000000000006</v>
      </c>
      <c r="F8" s="92">
        <f t="shared" si="5"/>
        <v>9.1999999999999993</v>
      </c>
      <c r="G8" s="92">
        <f t="shared" si="5"/>
        <v>0</v>
      </c>
      <c r="H8" s="92">
        <f t="shared" si="5"/>
        <v>0</v>
      </c>
      <c r="I8" s="92">
        <f t="shared" si="5"/>
        <v>0.46</v>
      </c>
      <c r="J8" s="92">
        <f t="shared" si="5"/>
        <v>7.3599999999999999E-2</v>
      </c>
      <c r="K8" s="92">
        <f t="shared" si="5"/>
        <v>0</v>
      </c>
      <c r="L8" s="92">
        <f t="shared" si="5"/>
        <v>0</v>
      </c>
    </row>
    <row r="9" spans="1:12" x14ac:dyDescent="0.25">
      <c r="A9" s="91" t="s">
        <v>159</v>
      </c>
      <c r="B9" s="92">
        <f t="shared" ref="B9:L9" si="6">B5*30/25</f>
        <v>2.4</v>
      </c>
      <c r="C9" s="92">
        <f t="shared" si="6"/>
        <v>0.6</v>
      </c>
      <c r="D9" s="92">
        <f t="shared" si="6"/>
        <v>17.16</v>
      </c>
      <c r="E9" s="92">
        <f t="shared" si="6"/>
        <v>84</v>
      </c>
      <c r="F9" s="92">
        <f t="shared" si="6"/>
        <v>12</v>
      </c>
      <c r="G9" s="92">
        <f t="shared" si="6"/>
        <v>0</v>
      </c>
      <c r="H9" s="92">
        <f t="shared" si="6"/>
        <v>0</v>
      </c>
      <c r="I9" s="92">
        <f t="shared" si="6"/>
        <v>0.6</v>
      </c>
      <c r="J9" s="92">
        <f t="shared" si="6"/>
        <v>9.6000000000000002E-2</v>
      </c>
      <c r="K9" s="92">
        <f t="shared" si="6"/>
        <v>0</v>
      </c>
      <c r="L9" s="92">
        <f t="shared" si="6"/>
        <v>0</v>
      </c>
    </row>
    <row r="10" spans="1:12" x14ac:dyDescent="0.25">
      <c r="A10" t="s">
        <v>221</v>
      </c>
      <c r="B10">
        <f t="shared" ref="B10:L10" si="7">B5*35/25</f>
        <v>2.8</v>
      </c>
      <c r="C10">
        <f t="shared" si="7"/>
        <v>0.7</v>
      </c>
      <c r="D10">
        <f t="shared" si="7"/>
        <v>20.02</v>
      </c>
      <c r="E10">
        <f t="shared" si="7"/>
        <v>98</v>
      </c>
      <c r="F10">
        <f t="shared" si="7"/>
        <v>14</v>
      </c>
      <c r="G10">
        <f t="shared" si="7"/>
        <v>0</v>
      </c>
      <c r="H10">
        <f t="shared" si="7"/>
        <v>0</v>
      </c>
      <c r="I10">
        <f t="shared" si="7"/>
        <v>0.7</v>
      </c>
      <c r="J10">
        <f t="shared" si="7"/>
        <v>0.11200000000000002</v>
      </c>
      <c r="K10">
        <f t="shared" si="7"/>
        <v>0</v>
      </c>
      <c r="L10">
        <f t="shared" si="7"/>
        <v>0</v>
      </c>
    </row>
    <row r="11" spans="1:12" x14ac:dyDescent="0.25">
      <c r="A11">
        <v>40</v>
      </c>
      <c r="B11">
        <f t="shared" ref="B11:L11" si="8">B5*40/25</f>
        <v>3.2</v>
      </c>
      <c r="C11">
        <f t="shared" si="8"/>
        <v>0.8</v>
      </c>
      <c r="D11">
        <f t="shared" si="8"/>
        <v>22.88</v>
      </c>
      <c r="E11">
        <f t="shared" si="8"/>
        <v>112</v>
      </c>
      <c r="F11">
        <f t="shared" si="8"/>
        <v>16</v>
      </c>
      <c r="G11">
        <f t="shared" si="8"/>
        <v>0</v>
      </c>
      <c r="H11">
        <f t="shared" si="8"/>
        <v>0</v>
      </c>
      <c r="I11">
        <f t="shared" si="8"/>
        <v>0.8</v>
      </c>
      <c r="J11">
        <f t="shared" si="8"/>
        <v>0.128</v>
      </c>
      <c r="K11">
        <f t="shared" si="8"/>
        <v>0</v>
      </c>
      <c r="L11">
        <f t="shared" si="8"/>
        <v>0</v>
      </c>
    </row>
    <row r="12" spans="1:12" x14ac:dyDescent="0.25">
      <c r="A12" s="91" t="s">
        <v>222</v>
      </c>
      <c r="B12">
        <f>B5*2</f>
        <v>4</v>
      </c>
      <c r="C12">
        <f t="shared" ref="C12:L12" si="9">C5*2</f>
        <v>1</v>
      </c>
      <c r="D12">
        <f t="shared" si="9"/>
        <v>28.6</v>
      </c>
      <c r="E12">
        <f t="shared" si="9"/>
        <v>140</v>
      </c>
      <c r="F12">
        <f t="shared" si="9"/>
        <v>20</v>
      </c>
      <c r="G12">
        <f t="shared" si="9"/>
        <v>0</v>
      </c>
      <c r="H12">
        <f t="shared" si="9"/>
        <v>0</v>
      </c>
      <c r="I12">
        <f t="shared" si="9"/>
        <v>1</v>
      </c>
      <c r="J12">
        <f t="shared" si="9"/>
        <v>0.16</v>
      </c>
      <c r="K12">
        <f t="shared" si="9"/>
        <v>0</v>
      </c>
      <c r="L12">
        <f t="shared" si="9"/>
        <v>0</v>
      </c>
    </row>
    <row r="13" spans="1:12" x14ac:dyDescent="0.25">
      <c r="A13" t="s">
        <v>223</v>
      </c>
      <c r="B13" s="93">
        <f t="shared" ref="B13:L13" si="10">B1+B10</f>
        <v>4.5999999999999996</v>
      </c>
      <c r="C13" s="93">
        <f t="shared" si="10"/>
        <v>1</v>
      </c>
      <c r="D13" s="93">
        <f t="shared" si="10"/>
        <v>30.82</v>
      </c>
      <c r="E13" s="93">
        <f t="shared" si="10"/>
        <v>151</v>
      </c>
      <c r="F13" s="93">
        <f t="shared" si="10"/>
        <v>32</v>
      </c>
      <c r="G13" s="93">
        <f t="shared" si="10"/>
        <v>0</v>
      </c>
      <c r="H13" s="93">
        <f t="shared" si="10"/>
        <v>0</v>
      </c>
      <c r="I13" s="93">
        <f t="shared" si="10"/>
        <v>1.68</v>
      </c>
      <c r="J13" s="93">
        <f t="shared" si="10"/>
        <v>0.20200000000000001</v>
      </c>
      <c r="K13" s="93">
        <f t="shared" si="10"/>
        <v>0</v>
      </c>
      <c r="L13" s="93">
        <f t="shared" si="10"/>
        <v>0</v>
      </c>
    </row>
    <row r="14" spans="1:12" x14ac:dyDescent="0.25">
      <c r="A14" t="s">
        <v>224</v>
      </c>
      <c r="B14" s="93">
        <f t="shared" ref="B14:L14" si="11">B11+B1</f>
        <v>5</v>
      </c>
      <c r="C14" s="93">
        <f t="shared" si="11"/>
        <v>1.1000000000000001</v>
      </c>
      <c r="D14" s="93">
        <f t="shared" si="11"/>
        <v>33.68</v>
      </c>
      <c r="E14" s="93">
        <f t="shared" si="11"/>
        <v>165</v>
      </c>
      <c r="F14" s="93">
        <f t="shared" si="11"/>
        <v>34</v>
      </c>
      <c r="G14" s="93">
        <f t="shared" si="11"/>
        <v>0</v>
      </c>
      <c r="H14" s="93">
        <f t="shared" si="11"/>
        <v>0</v>
      </c>
      <c r="I14" s="93">
        <f t="shared" si="11"/>
        <v>1.78</v>
      </c>
      <c r="J14" s="93">
        <f t="shared" si="11"/>
        <v>0.218</v>
      </c>
      <c r="K14" s="93">
        <f t="shared" si="11"/>
        <v>0</v>
      </c>
      <c r="L14" s="93">
        <f t="shared" si="11"/>
        <v>0</v>
      </c>
    </row>
    <row r="15" spans="1:12" x14ac:dyDescent="0.25">
      <c r="A15" t="s">
        <v>122</v>
      </c>
      <c r="B15" s="93">
        <f t="shared" ref="B15:L15" si="12">B1+B9</f>
        <v>4.2</v>
      </c>
      <c r="C15" s="93">
        <f t="shared" si="12"/>
        <v>0.89999999999999991</v>
      </c>
      <c r="D15" s="93">
        <f t="shared" si="12"/>
        <v>27.96</v>
      </c>
      <c r="E15" s="93">
        <f t="shared" si="12"/>
        <v>137</v>
      </c>
      <c r="F15" s="93">
        <f t="shared" si="12"/>
        <v>30</v>
      </c>
      <c r="G15" s="93">
        <f t="shared" si="12"/>
        <v>0</v>
      </c>
      <c r="H15" s="93">
        <f t="shared" si="12"/>
        <v>0</v>
      </c>
      <c r="I15" s="93">
        <f t="shared" si="12"/>
        <v>1.58</v>
      </c>
      <c r="J15" s="93">
        <f t="shared" si="12"/>
        <v>0.186</v>
      </c>
      <c r="K15" s="93">
        <f t="shared" si="12"/>
        <v>0</v>
      </c>
      <c r="L15" s="93">
        <f t="shared" si="12"/>
        <v>0</v>
      </c>
    </row>
    <row r="16" spans="1:12" x14ac:dyDescent="0.25">
      <c r="A16" t="s">
        <v>225</v>
      </c>
      <c r="B16" s="93">
        <f t="shared" ref="B16:L16" si="13">B1+B8</f>
        <v>3.64</v>
      </c>
      <c r="C16" s="93">
        <f t="shared" si="13"/>
        <v>0.76</v>
      </c>
      <c r="D16" s="93">
        <f t="shared" si="13"/>
        <v>23.956000000000003</v>
      </c>
      <c r="E16" s="93">
        <f t="shared" si="13"/>
        <v>117.4</v>
      </c>
      <c r="F16" s="93">
        <f t="shared" si="13"/>
        <v>27.2</v>
      </c>
      <c r="G16" s="93">
        <f t="shared" si="13"/>
        <v>0</v>
      </c>
      <c r="H16" s="93">
        <f t="shared" si="13"/>
        <v>0</v>
      </c>
      <c r="I16" s="93">
        <f t="shared" si="13"/>
        <v>1.44</v>
      </c>
      <c r="J16" s="93">
        <f t="shared" si="13"/>
        <v>0.1636</v>
      </c>
      <c r="K16" s="93">
        <f t="shared" si="13"/>
        <v>0</v>
      </c>
      <c r="L16" s="93">
        <f t="shared" si="13"/>
        <v>0</v>
      </c>
    </row>
    <row r="17" spans="1:12" s="94" customFormat="1" x14ac:dyDescent="0.25"/>
    <row r="18" spans="1:12" x14ac:dyDescent="0.25">
      <c r="A18" s="21" t="s">
        <v>226</v>
      </c>
      <c r="B18" s="15">
        <v>1.4</v>
      </c>
      <c r="C18" s="15">
        <v>0.5</v>
      </c>
      <c r="D18" s="15">
        <v>10</v>
      </c>
      <c r="E18" s="16">
        <v>48</v>
      </c>
      <c r="F18" s="16">
        <v>0</v>
      </c>
      <c r="G18" s="16">
        <v>0</v>
      </c>
      <c r="H18" s="16">
        <v>0</v>
      </c>
      <c r="I18" s="15">
        <v>0</v>
      </c>
      <c r="J18" s="15">
        <v>0</v>
      </c>
      <c r="K18" s="15">
        <v>0</v>
      </c>
      <c r="L18" s="17">
        <v>0</v>
      </c>
    </row>
    <row r="19" spans="1:12" x14ac:dyDescent="0.25">
      <c r="A19" s="91" t="s">
        <v>227</v>
      </c>
      <c r="B19" s="92">
        <f>B18*25/20</f>
        <v>1.75</v>
      </c>
      <c r="C19" s="92">
        <f t="shared" ref="C19:L19" si="14">C18*25/20</f>
        <v>0.625</v>
      </c>
      <c r="D19" s="92">
        <f t="shared" si="14"/>
        <v>12.5</v>
      </c>
      <c r="E19" s="92">
        <f t="shared" si="14"/>
        <v>60</v>
      </c>
      <c r="F19" s="92">
        <f t="shared" si="14"/>
        <v>0</v>
      </c>
      <c r="G19" s="92">
        <f t="shared" si="14"/>
        <v>0</v>
      </c>
      <c r="H19" s="92">
        <f t="shared" si="14"/>
        <v>0</v>
      </c>
      <c r="I19" s="92">
        <f t="shared" si="14"/>
        <v>0</v>
      </c>
      <c r="J19" s="92">
        <f t="shared" si="14"/>
        <v>0</v>
      </c>
      <c r="K19" s="92">
        <f t="shared" si="14"/>
        <v>0</v>
      </c>
      <c r="L19" s="92">
        <f t="shared" si="14"/>
        <v>0</v>
      </c>
    </row>
    <row r="20" spans="1:12" x14ac:dyDescent="0.25">
      <c r="A20" s="91" t="s">
        <v>159</v>
      </c>
      <c r="B20" s="92">
        <f t="shared" ref="B20:L20" si="15">B18*30/20</f>
        <v>2.1</v>
      </c>
      <c r="C20" s="92">
        <f t="shared" si="15"/>
        <v>0.75</v>
      </c>
      <c r="D20" s="92">
        <f t="shared" si="15"/>
        <v>15</v>
      </c>
      <c r="E20" s="92">
        <f t="shared" si="15"/>
        <v>72</v>
      </c>
      <c r="F20" s="92">
        <f t="shared" si="15"/>
        <v>0</v>
      </c>
      <c r="G20" s="92">
        <f t="shared" si="15"/>
        <v>0</v>
      </c>
      <c r="H20" s="92">
        <f t="shared" si="15"/>
        <v>0</v>
      </c>
      <c r="I20" s="92">
        <f t="shared" si="15"/>
        <v>0</v>
      </c>
      <c r="J20" s="92">
        <f t="shared" si="15"/>
        <v>0</v>
      </c>
      <c r="K20" s="92">
        <f t="shared" si="15"/>
        <v>0</v>
      </c>
      <c r="L20" s="92">
        <f t="shared" si="15"/>
        <v>0</v>
      </c>
    </row>
    <row r="21" spans="1:12" x14ac:dyDescent="0.25">
      <c r="A21">
        <v>35</v>
      </c>
      <c r="B21">
        <f t="shared" ref="B21:L21" si="16">B18*35/20</f>
        <v>2.4500000000000002</v>
      </c>
      <c r="C21">
        <f t="shared" si="16"/>
        <v>0.875</v>
      </c>
      <c r="D21">
        <f t="shared" si="16"/>
        <v>17.5</v>
      </c>
      <c r="E21">
        <f t="shared" si="16"/>
        <v>84</v>
      </c>
      <c r="F21">
        <f t="shared" si="16"/>
        <v>0</v>
      </c>
      <c r="G21">
        <f t="shared" si="16"/>
        <v>0</v>
      </c>
      <c r="H21">
        <f t="shared" si="16"/>
        <v>0</v>
      </c>
      <c r="I21">
        <f t="shared" si="16"/>
        <v>0</v>
      </c>
      <c r="J21">
        <f t="shared" si="16"/>
        <v>0</v>
      </c>
      <c r="K21">
        <f t="shared" si="16"/>
        <v>0</v>
      </c>
      <c r="L21">
        <f t="shared" si="16"/>
        <v>0</v>
      </c>
    </row>
    <row r="22" spans="1:12" x14ac:dyDescent="0.25">
      <c r="A22">
        <v>40</v>
      </c>
      <c r="B22">
        <f t="shared" ref="B22:L22" si="17">B18*2</f>
        <v>2.8</v>
      </c>
      <c r="C22">
        <f t="shared" si="17"/>
        <v>1</v>
      </c>
      <c r="D22">
        <f t="shared" si="17"/>
        <v>20</v>
      </c>
      <c r="E22">
        <f t="shared" si="17"/>
        <v>96</v>
      </c>
      <c r="F22">
        <f t="shared" si="17"/>
        <v>0</v>
      </c>
      <c r="G22">
        <f t="shared" si="17"/>
        <v>0</v>
      </c>
      <c r="H22">
        <f t="shared" si="17"/>
        <v>0</v>
      </c>
      <c r="I22">
        <f t="shared" si="17"/>
        <v>0</v>
      </c>
      <c r="J22">
        <f t="shared" si="17"/>
        <v>0</v>
      </c>
      <c r="K22">
        <f t="shared" si="17"/>
        <v>0</v>
      </c>
      <c r="L22">
        <f t="shared" si="17"/>
        <v>0</v>
      </c>
    </row>
    <row r="23" spans="1:12" x14ac:dyDescent="0.25">
      <c r="A23">
        <v>45</v>
      </c>
      <c r="B23">
        <f>B18*45/20</f>
        <v>3.1499999999999995</v>
      </c>
      <c r="C23">
        <f t="shared" ref="C23:L23" si="18">C18*45/20</f>
        <v>1.125</v>
      </c>
      <c r="D23">
        <f t="shared" si="18"/>
        <v>22.5</v>
      </c>
      <c r="E23">
        <f t="shared" si="18"/>
        <v>108</v>
      </c>
      <c r="F23">
        <f t="shared" si="18"/>
        <v>0</v>
      </c>
      <c r="G23">
        <f t="shared" si="18"/>
        <v>0</v>
      </c>
      <c r="H23">
        <f t="shared" si="18"/>
        <v>0</v>
      </c>
      <c r="I23">
        <f t="shared" si="18"/>
        <v>0</v>
      </c>
      <c r="J23">
        <f t="shared" si="18"/>
        <v>0</v>
      </c>
      <c r="K23">
        <f t="shared" si="18"/>
        <v>0</v>
      </c>
      <c r="L23">
        <f t="shared" si="18"/>
        <v>0</v>
      </c>
    </row>
    <row r="24" spans="1:12" x14ac:dyDescent="0.25">
      <c r="A24">
        <v>50</v>
      </c>
      <c r="B24">
        <f>B18*50/20</f>
        <v>3.5</v>
      </c>
      <c r="C24">
        <f t="shared" ref="C24:L24" si="19">C18*50/20</f>
        <v>1.25</v>
      </c>
      <c r="D24">
        <f t="shared" si="19"/>
        <v>25</v>
      </c>
      <c r="E24">
        <f t="shared" si="19"/>
        <v>120</v>
      </c>
      <c r="F24">
        <f t="shared" si="19"/>
        <v>0</v>
      </c>
      <c r="G24">
        <f t="shared" si="19"/>
        <v>0</v>
      </c>
      <c r="H24">
        <f t="shared" si="19"/>
        <v>0</v>
      </c>
      <c r="I24">
        <f t="shared" si="19"/>
        <v>0</v>
      </c>
      <c r="J24">
        <f t="shared" si="19"/>
        <v>0</v>
      </c>
      <c r="K24">
        <f t="shared" si="19"/>
        <v>0</v>
      </c>
      <c r="L24">
        <f t="shared" si="19"/>
        <v>0</v>
      </c>
    </row>
    <row r="25" spans="1:12" x14ac:dyDescent="0.25">
      <c r="A25" t="s">
        <v>122</v>
      </c>
      <c r="B25" s="93">
        <f t="shared" ref="B25:L25" si="20">B1+B20</f>
        <v>3.9000000000000004</v>
      </c>
      <c r="C25" s="93">
        <f t="shared" si="20"/>
        <v>1.05</v>
      </c>
      <c r="D25" s="93">
        <f t="shared" si="20"/>
        <v>25.8</v>
      </c>
      <c r="E25" s="93">
        <f t="shared" si="20"/>
        <v>125</v>
      </c>
      <c r="F25" s="93">
        <f t="shared" si="20"/>
        <v>18</v>
      </c>
      <c r="G25" s="93">
        <f t="shared" si="20"/>
        <v>0</v>
      </c>
      <c r="H25" s="93">
        <f t="shared" si="20"/>
        <v>0</v>
      </c>
      <c r="I25" s="93">
        <f t="shared" si="20"/>
        <v>0.98</v>
      </c>
      <c r="J25" s="93">
        <f t="shared" si="20"/>
        <v>0.09</v>
      </c>
      <c r="K25" s="93">
        <f t="shared" si="20"/>
        <v>0</v>
      </c>
      <c r="L25" s="93">
        <f t="shared" si="20"/>
        <v>0</v>
      </c>
    </row>
    <row r="26" spans="1:12" x14ac:dyDescent="0.25">
      <c r="A26" t="s">
        <v>223</v>
      </c>
      <c r="B26" s="93">
        <f t="shared" ref="B26:L26" si="21">B1+B21</f>
        <v>4.25</v>
      </c>
      <c r="C26" s="93">
        <f t="shared" si="21"/>
        <v>1.175</v>
      </c>
      <c r="D26" s="93">
        <f t="shared" si="21"/>
        <v>28.3</v>
      </c>
      <c r="E26" s="93">
        <f t="shared" si="21"/>
        <v>137</v>
      </c>
      <c r="F26" s="93">
        <f t="shared" si="21"/>
        <v>18</v>
      </c>
      <c r="G26" s="93">
        <f t="shared" si="21"/>
        <v>0</v>
      </c>
      <c r="H26" s="93">
        <f t="shared" si="21"/>
        <v>0</v>
      </c>
      <c r="I26" s="93">
        <f t="shared" si="21"/>
        <v>0.98</v>
      </c>
      <c r="J26" s="93">
        <f t="shared" si="21"/>
        <v>0.09</v>
      </c>
      <c r="K26" s="93">
        <f t="shared" si="21"/>
        <v>0</v>
      </c>
      <c r="L26" s="93">
        <f t="shared" si="21"/>
        <v>0</v>
      </c>
    </row>
    <row r="27" spans="1:12" x14ac:dyDescent="0.25">
      <c r="A27" t="s">
        <v>224</v>
      </c>
      <c r="B27" s="93">
        <f t="shared" ref="B27:L27" si="22">B1+B22</f>
        <v>4.5999999999999996</v>
      </c>
      <c r="C27" s="93">
        <f t="shared" si="22"/>
        <v>1.3</v>
      </c>
      <c r="D27" s="93">
        <f t="shared" si="22"/>
        <v>30.8</v>
      </c>
      <c r="E27" s="93">
        <f t="shared" si="22"/>
        <v>149</v>
      </c>
      <c r="F27" s="93">
        <f t="shared" si="22"/>
        <v>18</v>
      </c>
      <c r="G27" s="93">
        <f t="shared" si="22"/>
        <v>0</v>
      </c>
      <c r="H27" s="93">
        <f t="shared" si="22"/>
        <v>0</v>
      </c>
      <c r="I27" s="93">
        <f t="shared" si="22"/>
        <v>0.98</v>
      </c>
      <c r="J27" s="93">
        <f t="shared" si="22"/>
        <v>0.09</v>
      </c>
      <c r="K27" s="93">
        <f t="shared" si="22"/>
        <v>0</v>
      </c>
      <c r="L27" s="93">
        <f t="shared" si="22"/>
        <v>0</v>
      </c>
    </row>
    <row r="28" spans="1:12" x14ac:dyDescent="0.25">
      <c r="A28" t="s">
        <v>206</v>
      </c>
      <c r="B28" s="93">
        <f t="shared" ref="B28:L28" si="23">B18+B1</f>
        <v>3.2</v>
      </c>
      <c r="C28" s="93">
        <f t="shared" si="23"/>
        <v>0.8</v>
      </c>
      <c r="D28" s="93">
        <f t="shared" si="23"/>
        <v>20.8</v>
      </c>
      <c r="E28" s="93">
        <f t="shared" si="23"/>
        <v>101</v>
      </c>
      <c r="F28" s="93">
        <f t="shared" si="23"/>
        <v>18</v>
      </c>
      <c r="G28" s="93">
        <f t="shared" si="23"/>
        <v>0</v>
      </c>
      <c r="H28" s="93">
        <f t="shared" si="23"/>
        <v>0</v>
      </c>
      <c r="I28" s="93">
        <f t="shared" si="23"/>
        <v>0.98</v>
      </c>
      <c r="J28" s="93">
        <f t="shared" si="23"/>
        <v>0.09</v>
      </c>
      <c r="K28" s="93">
        <f t="shared" si="23"/>
        <v>0</v>
      </c>
      <c r="L28" s="93">
        <f t="shared" si="23"/>
        <v>0</v>
      </c>
    </row>
    <row r="29" spans="1:12" x14ac:dyDescent="0.25">
      <c r="A29" t="s">
        <v>228</v>
      </c>
      <c r="B29" s="93">
        <f t="shared" ref="B29:L29" si="24">B18+B2</f>
        <v>2.84</v>
      </c>
      <c r="C29" s="93">
        <f t="shared" si="24"/>
        <v>0.74</v>
      </c>
      <c r="D29" s="93">
        <f t="shared" si="24"/>
        <v>18.64</v>
      </c>
      <c r="E29" s="93">
        <f t="shared" si="24"/>
        <v>90.4</v>
      </c>
      <c r="F29" s="93">
        <f t="shared" si="24"/>
        <v>14.4</v>
      </c>
      <c r="G29" s="93">
        <f t="shared" si="24"/>
        <v>0</v>
      </c>
      <c r="H29" s="93">
        <f t="shared" si="24"/>
        <v>0</v>
      </c>
      <c r="I29" s="93">
        <f t="shared" si="24"/>
        <v>0.78400000000000003</v>
      </c>
      <c r="J29" s="93">
        <f t="shared" si="24"/>
        <v>7.1999999999999995E-2</v>
      </c>
      <c r="K29" s="93">
        <f t="shared" si="24"/>
        <v>0</v>
      </c>
      <c r="L29" s="93">
        <f t="shared" si="24"/>
        <v>0</v>
      </c>
    </row>
    <row r="30" spans="1:12" x14ac:dyDescent="0.25">
      <c r="A30" t="s">
        <v>229</v>
      </c>
      <c r="B30">
        <f>B5*29/25</f>
        <v>2.3199999999999998</v>
      </c>
      <c r="C30">
        <f t="shared" ref="C30:L30" si="25">C5*29/25</f>
        <v>0.57999999999999996</v>
      </c>
      <c r="D30">
        <f t="shared" si="25"/>
        <v>16.588000000000001</v>
      </c>
      <c r="E30">
        <f t="shared" si="25"/>
        <v>81.2</v>
      </c>
      <c r="F30">
        <f t="shared" si="25"/>
        <v>11.6</v>
      </c>
      <c r="G30">
        <f t="shared" si="25"/>
        <v>0</v>
      </c>
      <c r="H30">
        <f t="shared" si="25"/>
        <v>0</v>
      </c>
      <c r="I30">
        <f t="shared" si="25"/>
        <v>0.57999999999999996</v>
      </c>
      <c r="J30">
        <f t="shared" si="25"/>
        <v>9.2799999999999994E-2</v>
      </c>
      <c r="K30">
        <f t="shared" si="25"/>
        <v>0</v>
      </c>
      <c r="L30">
        <f t="shared" si="25"/>
        <v>0</v>
      </c>
    </row>
    <row r="31" spans="1:12" x14ac:dyDescent="0.25">
      <c r="A31" t="s">
        <v>230</v>
      </c>
    </row>
    <row r="32" spans="1:12" x14ac:dyDescent="0.25">
      <c r="A32" t="s">
        <v>34</v>
      </c>
      <c r="B32" s="93">
        <f>B1+B12</f>
        <v>5.8</v>
      </c>
      <c r="C32" s="93">
        <f t="shared" ref="C32:L32" si="26">C1+C12</f>
        <v>1.3</v>
      </c>
      <c r="D32" s="93">
        <f t="shared" si="26"/>
        <v>39.400000000000006</v>
      </c>
      <c r="E32" s="93">
        <f t="shared" si="26"/>
        <v>193</v>
      </c>
      <c r="F32" s="93">
        <f t="shared" si="26"/>
        <v>38</v>
      </c>
      <c r="G32" s="93">
        <f t="shared" si="26"/>
        <v>0</v>
      </c>
      <c r="H32" s="93">
        <f t="shared" si="26"/>
        <v>0</v>
      </c>
      <c r="I32" s="93">
        <f t="shared" si="26"/>
        <v>1.98</v>
      </c>
      <c r="J32" s="93">
        <f t="shared" si="26"/>
        <v>0.25</v>
      </c>
      <c r="K32" s="93">
        <f t="shared" si="26"/>
        <v>0</v>
      </c>
      <c r="L32" s="93">
        <f t="shared" si="26"/>
        <v>0</v>
      </c>
    </row>
    <row r="33" spans="1:13" x14ac:dyDescent="0.25">
      <c r="A33" t="s">
        <v>231</v>
      </c>
      <c r="B33" s="93">
        <f>B3+B11</f>
        <v>5.36</v>
      </c>
      <c r="C33" s="93">
        <f t="shared" ref="C33:L33" si="27">C3+C11</f>
        <v>1.1600000000000001</v>
      </c>
      <c r="D33" s="93">
        <f t="shared" si="27"/>
        <v>35.840000000000003</v>
      </c>
      <c r="E33" s="93">
        <f t="shared" si="27"/>
        <v>175.6</v>
      </c>
      <c r="F33" s="93">
        <f t="shared" si="27"/>
        <v>37.6</v>
      </c>
      <c r="G33" s="93">
        <f t="shared" si="27"/>
        <v>0</v>
      </c>
      <c r="H33" s="93">
        <f t="shared" si="27"/>
        <v>0</v>
      </c>
      <c r="I33" s="93">
        <f t="shared" si="27"/>
        <v>1.976</v>
      </c>
      <c r="J33" s="93">
        <f t="shared" si="27"/>
        <v>0.23599999999999999</v>
      </c>
      <c r="K33" s="93">
        <f t="shared" si="27"/>
        <v>0</v>
      </c>
      <c r="L33" s="93">
        <f t="shared" si="27"/>
        <v>0</v>
      </c>
    </row>
    <row r="34" spans="1:13" x14ac:dyDescent="0.25">
      <c r="A34" t="s">
        <v>232</v>
      </c>
      <c r="B34" s="93">
        <f>B4+B24</f>
        <v>6.02</v>
      </c>
      <c r="C34" s="93">
        <f t="shared" ref="C34:L34" si="28">C4+C24</f>
        <v>1.67</v>
      </c>
      <c r="D34" s="93">
        <f t="shared" si="28"/>
        <v>40.119999999999997</v>
      </c>
      <c r="E34" s="93">
        <f t="shared" si="28"/>
        <v>194.2</v>
      </c>
      <c r="F34" s="93">
        <f t="shared" si="28"/>
        <v>25.2</v>
      </c>
      <c r="G34" s="93">
        <f t="shared" si="28"/>
        <v>0</v>
      </c>
      <c r="H34" s="93">
        <f t="shared" si="28"/>
        <v>0</v>
      </c>
      <c r="I34" s="93">
        <f t="shared" si="28"/>
        <v>1.3719999999999999</v>
      </c>
      <c r="J34" s="93">
        <f t="shared" si="28"/>
        <v>0.126</v>
      </c>
      <c r="K34" s="93">
        <f t="shared" si="28"/>
        <v>0</v>
      </c>
      <c r="L34" s="93">
        <f t="shared" si="28"/>
        <v>0</v>
      </c>
    </row>
    <row r="35" spans="1:13" x14ac:dyDescent="0.25">
      <c r="A35" t="s">
        <v>233</v>
      </c>
      <c r="B35" s="93">
        <f>B1+B18</f>
        <v>3.2</v>
      </c>
      <c r="C35" s="93">
        <f t="shared" ref="C35:L35" si="29">C1+C18</f>
        <v>0.8</v>
      </c>
      <c r="D35" s="93">
        <f t="shared" si="29"/>
        <v>20.8</v>
      </c>
      <c r="E35" s="93">
        <f t="shared" si="29"/>
        <v>101</v>
      </c>
      <c r="F35" s="93">
        <f t="shared" si="29"/>
        <v>18</v>
      </c>
      <c r="G35" s="93">
        <f t="shared" si="29"/>
        <v>0</v>
      </c>
      <c r="H35" s="93">
        <f t="shared" si="29"/>
        <v>0</v>
      </c>
      <c r="I35" s="93">
        <f t="shared" si="29"/>
        <v>0.98</v>
      </c>
      <c r="J35" s="93">
        <f t="shared" si="29"/>
        <v>0.09</v>
      </c>
      <c r="K35" s="93">
        <f t="shared" si="29"/>
        <v>0</v>
      </c>
      <c r="L35" s="93">
        <f t="shared" si="29"/>
        <v>0</v>
      </c>
    </row>
    <row r="36" spans="1:13" x14ac:dyDescent="0.25">
      <c r="A36" t="s">
        <v>234</v>
      </c>
      <c r="B36" s="93">
        <f>B1+B19</f>
        <v>3.55</v>
      </c>
      <c r="C36" s="93">
        <f t="shared" ref="C36:L36" si="30">C1+C19</f>
        <v>0.92500000000000004</v>
      </c>
      <c r="D36" s="93">
        <f t="shared" si="30"/>
        <v>23.3</v>
      </c>
      <c r="E36" s="93">
        <f t="shared" si="30"/>
        <v>113</v>
      </c>
      <c r="F36" s="93">
        <f t="shared" si="30"/>
        <v>18</v>
      </c>
      <c r="G36" s="93">
        <f t="shared" si="30"/>
        <v>0</v>
      </c>
      <c r="H36" s="93">
        <f t="shared" si="30"/>
        <v>0</v>
      </c>
      <c r="I36" s="93">
        <f t="shared" si="30"/>
        <v>0.98</v>
      </c>
      <c r="J36" s="93">
        <f t="shared" si="30"/>
        <v>0.09</v>
      </c>
      <c r="K36" s="93">
        <f t="shared" si="30"/>
        <v>0</v>
      </c>
      <c r="L36" s="93">
        <f t="shared" si="30"/>
        <v>0</v>
      </c>
    </row>
    <row r="37" spans="1:13" x14ac:dyDescent="0.25">
      <c r="A37" t="s">
        <v>235</v>
      </c>
      <c r="B37" s="93">
        <f>B1+B20</f>
        <v>3.9000000000000004</v>
      </c>
      <c r="C37" s="93">
        <f t="shared" ref="C37:M37" si="31">C1+C20</f>
        <v>1.05</v>
      </c>
      <c r="D37" s="93">
        <f t="shared" si="31"/>
        <v>25.8</v>
      </c>
      <c r="E37" s="93">
        <f t="shared" si="31"/>
        <v>125</v>
      </c>
      <c r="F37" s="93">
        <f t="shared" si="31"/>
        <v>18</v>
      </c>
      <c r="G37" s="93">
        <f t="shared" si="31"/>
        <v>0</v>
      </c>
      <c r="H37" s="93">
        <f t="shared" si="31"/>
        <v>0</v>
      </c>
      <c r="I37" s="93">
        <f t="shared" si="31"/>
        <v>0.98</v>
      </c>
      <c r="J37" s="93">
        <f t="shared" si="31"/>
        <v>0.09</v>
      </c>
      <c r="K37" s="93">
        <f t="shared" si="31"/>
        <v>0</v>
      </c>
      <c r="L37" s="93">
        <f t="shared" si="31"/>
        <v>0</v>
      </c>
      <c r="M37" s="93">
        <f t="shared" si="31"/>
        <v>0</v>
      </c>
    </row>
    <row r="38" spans="1:13" x14ac:dyDescent="0.25">
      <c r="A38" t="s">
        <v>236</v>
      </c>
      <c r="B38" s="93">
        <f>B1+B22</f>
        <v>4.5999999999999996</v>
      </c>
      <c r="C38" s="93">
        <f t="shared" ref="C38:L38" si="32">C1+C22</f>
        <v>1.3</v>
      </c>
      <c r="D38" s="93">
        <f t="shared" si="32"/>
        <v>30.8</v>
      </c>
      <c r="E38" s="93">
        <f t="shared" si="32"/>
        <v>149</v>
      </c>
      <c r="F38" s="93">
        <f t="shared" si="32"/>
        <v>18</v>
      </c>
      <c r="G38" s="93">
        <f t="shared" si="32"/>
        <v>0</v>
      </c>
      <c r="H38" s="93">
        <f t="shared" si="32"/>
        <v>0</v>
      </c>
      <c r="I38" s="93">
        <f t="shared" si="32"/>
        <v>0.98</v>
      </c>
      <c r="J38" s="93">
        <f t="shared" si="32"/>
        <v>0.09</v>
      </c>
      <c r="K38" s="93">
        <f t="shared" si="32"/>
        <v>0</v>
      </c>
      <c r="L38" s="93">
        <f t="shared" si="32"/>
        <v>0</v>
      </c>
    </row>
    <row r="39" spans="1:13" x14ac:dyDescent="0.25">
      <c r="A39" t="s">
        <v>237</v>
      </c>
      <c r="B39">
        <f>B18*45/20</f>
        <v>3.1499999999999995</v>
      </c>
      <c r="C39">
        <f t="shared" ref="C39:L39" si="33">C18*45/20</f>
        <v>1.125</v>
      </c>
      <c r="D39">
        <f t="shared" si="33"/>
        <v>22.5</v>
      </c>
      <c r="E39">
        <f t="shared" si="33"/>
        <v>108</v>
      </c>
      <c r="F39">
        <f t="shared" si="33"/>
        <v>0</v>
      </c>
      <c r="G39">
        <f t="shared" si="33"/>
        <v>0</v>
      </c>
      <c r="H39">
        <f t="shared" si="33"/>
        <v>0</v>
      </c>
      <c r="I39">
        <f t="shared" si="33"/>
        <v>0</v>
      </c>
      <c r="J39">
        <f t="shared" si="33"/>
        <v>0</v>
      </c>
      <c r="K39">
        <f t="shared" si="33"/>
        <v>0</v>
      </c>
      <c r="L39">
        <f t="shared" si="33"/>
        <v>0</v>
      </c>
    </row>
    <row r="40" spans="1:13" x14ac:dyDescent="0.25">
      <c r="A40" t="s">
        <v>155</v>
      </c>
      <c r="B40" s="93">
        <f>B1+B39</f>
        <v>4.9499999999999993</v>
      </c>
      <c r="C40" s="93">
        <f t="shared" ref="C40:L40" si="34">C1+C39</f>
        <v>1.425</v>
      </c>
      <c r="D40" s="93">
        <f t="shared" si="34"/>
        <v>33.299999999999997</v>
      </c>
      <c r="E40" s="93">
        <f t="shared" si="34"/>
        <v>161</v>
      </c>
      <c r="F40" s="93">
        <f t="shared" si="34"/>
        <v>18</v>
      </c>
      <c r="G40" s="93">
        <f t="shared" si="34"/>
        <v>0</v>
      </c>
      <c r="H40" s="93">
        <f t="shared" si="34"/>
        <v>0</v>
      </c>
      <c r="I40" s="93">
        <f t="shared" si="34"/>
        <v>0.98</v>
      </c>
      <c r="J40" s="93">
        <f t="shared" si="34"/>
        <v>0.09</v>
      </c>
      <c r="K40" s="93">
        <f t="shared" si="34"/>
        <v>0</v>
      </c>
      <c r="L40" s="93">
        <f t="shared" si="34"/>
        <v>0</v>
      </c>
    </row>
    <row r="41" spans="1:13" x14ac:dyDescent="0.25">
      <c r="A41" t="s">
        <v>228</v>
      </c>
      <c r="B41" s="93">
        <f>B2+B18</f>
        <v>2.84</v>
      </c>
      <c r="C41" s="93">
        <f t="shared" ref="C41:L41" si="35">C2+C18</f>
        <v>0.74</v>
      </c>
      <c r="D41" s="93">
        <f t="shared" si="35"/>
        <v>18.64</v>
      </c>
      <c r="E41" s="93">
        <f t="shared" si="35"/>
        <v>90.4</v>
      </c>
      <c r="F41" s="93">
        <f t="shared" si="35"/>
        <v>14.4</v>
      </c>
      <c r="G41" s="93">
        <f t="shared" si="35"/>
        <v>0</v>
      </c>
      <c r="H41" s="93">
        <f t="shared" si="35"/>
        <v>0</v>
      </c>
      <c r="I41" s="93">
        <f t="shared" si="35"/>
        <v>0.78400000000000003</v>
      </c>
      <c r="J41" s="93">
        <f t="shared" si="35"/>
        <v>7.1999999999999995E-2</v>
      </c>
      <c r="K41" s="93">
        <f t="shared" si="35"/>
        <v>0</v>
      </c>
      <c r="L41" s="93">
        <f t="shared" si="35"/>
        <v>0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User</cp:lastModifiedBy>
  <cp:revision>357</cp:revision>
  <cp:lastPrinted>2025-09-01T12:30:32Z</cp:lastPrinted>
  <dcterms:created xsi:type="dcterms:W3CDTF">2006-09-15T21:00:00Z</dcterms:created>
  <dcterms:modified xsi:type="dcterms:W3CDTF">2025-09-01T12:31:08Z</dcterms:modified>
  <cp:version>983040</cp:version>
</cp:coreProperties>
</file>